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VH" sheetId="1" r:id="rId1"/>
    <sheet name="Centro" sheetId="2" r:id="rId2"/>
    <sheet name="ARQ Consolidado" sheetId="3" state="hidden" r:id="rId3"/>
    <sheet name="ARQ" sheetId="4" state="hidden" r:id="rId4"/>
    <sheet name="VIL" sheetId="5" r:id="rId5"/>
    <sheet name="JIP" sheetId="6" r:id="rId6"/>
    <sheet name="GM" sheetId="7" r:id="rId7"/>
    <sheet name="CAC" sheetId="8" r:id="rId8"/>
    <sheet name="PM" sheetId="9" r:id="rId9"/>
    <sheet name="PM Base Psicultura" sheetId="10" r:id="rId10"/>
    <sheet name="ARQ (1)" sheetId="11" r:id="rId11"/>
    <sheet name="RM Campus (1)" sheetId="12" r:id="rId12"/>
    <sheet name="RM Fazenda (1)" sheetId="13" r:id="rId13"/>
    <sheet name="RM - Unidades Consolidadas" sheetId="14" state="hidden" r:id="rId14"/>
    <sheet name="RM Consolidado Fazenda" sheetId="15" state="hidden" r:id="rId15"/>
    <sheet name="RM Fazenda" sheetId="16" state="hidden" r:id="rId16"/>
    <sheet name="RM Campus Consolidado" sheetId="17" state="hidden" r:id="rId17"/>
    <sheet name="RM Campus" sheetId="18" state="hidden" r:id="rId18"/>
  </sheets>
  <definedNames>
    <definedName name="_xlnm._FilterDatabase" localSheetId="7" hidden="1">'CAC'!$A$3:$G$3</definedName>
    <definedName name="_xlnm._FilterDatabase" localSheetId="1" hidden="1">'Centro'!$A$3:$G$97</definedName>
    <definedName name="_xlnm._FilterDatabase" localSheetId="0" hidden="1">'PVH'!$A$3:$H$1114</definedName>
    <definedName name="Excel_BuiltIn__FilterDatabase" localSheetId="8">#REF!</definedName>
  </definedNames>
  <calcPr fullCalcOnLoad="1"/>
</workbook>
</file>

<file path=xl/comments1.xml><?xml version="1.0" encoding="utf-8"?>
<comments xmlns="http://schemas.openxmlformats.org/spreadsheetml/2006/main">
  <authors>
    <author> </author>
  </authors>
  <commentList>
    <comment ref="C1123" authorId="0">
      <text>
        <r>
          <rPr>
            <sz val="10"/>
            <color indexed="8"/>
            <rFont val="Tahoma"/>
            <family val="2"/>
          </rPr>
          <t>Foi subtraído a metragem do 1H (bilingue) e 2P</t>
        </r>
      </text>
    </comment>
  </commentList>
</comments>
</file>

<file path=xl/comments7.xml><?xml version="1.0" encoding="utf-8"?>
<comments xmlns="http://schemas.openxmlformats.org/spreadsheetml/2006/main">
  <authors>
    <author> </author>
  </authors>
  <commentList>
    <comment ref="C135" authorId="0">
      <text>
        <r>
          <rPr>
            <b/>
            <sz val="9"/>
            <color indexed="8"/>
            <rFont val="Tahoma"/>
            <family val="2"/>
          </rPr>
          <t xml:space="preserve">Usuário do Windows:
</t>
        </r>
        <r>
          <rPr>
            <sz val="9"/>
            <color indexed="8"/>
            <rFont val="Tahoma"/>
            <family val="2"/>
          </rPr>
          <t>deduzindo a metragem do prédio novo</t>
        </r>
      </text>
    </comment>
  </commentList>
</comments>
</file>

<file path=xl/comments8.xml><?xml version="1.0" encoding="utf-8"?>
<comments xmlns="http://schemas.openxmlformats.org/spreadsheetml/2006/main">
  <authors>
    <author> </author>
  </authors>
  <commentList>
    <comment ref="C35" authorId="0">
      <text>
        <r>
          <rPr>
            <b/>
            <sz val="9"/>
            <color indexed="8"/>
            <rFont val="Segoe UI"/>
            <family val="2"/>
          </rPr>
          <t xml:space="preserve">CSG Shirley:
</t>
        </r>
        <r>
          <rPr>
            <sz val="9"/>
            <color indexed="8"/>
            <rFont val="Segoe UI"/>
            <family val="2"/>
          </rPr>
          <t xml:space="preserve">É Auditório Central?
</t>
        </r>
      </text>
    </comment>
  </commentList>
</comments>
</file>

<file path=xl/sharedStrings.xml><?xml version="1.0" encoding="utf-8"?>
<sst xmlns="http://schemas.openxmlformats.org/spreadsheetml/2006/main" count="8631" uniqueCount="1132">
  <si>
    <t xml:space="preserve">ÁREAS INTERNAS - CAMPUS PVH - </t>
  </si>
  <si>
    <t>Bloco</t>
  </si>
  <si>
    <t>Descrição</t>
  </si>
  <si>
    <t>Ambiente</t>
  </si>
  <si>
    <t>Área (m²)</t>
  </si>
  <si>
    <t>Área Contratada (m²) 100%</t>
  </si>
  <si>
    <t>Unidade(s) responsavel (is)</t>
  </si>
  <si>
    <t xml:space="preserve">Capacidade máxima de pessoas  (antes da pandemia) </t>
  </si>
  <si>
    <t>1A</t>
  </si>
  <si>
    <t>Bloco 22</t>
  </si>
  <si>
    <t>Bloco de Salas</t>
  </si>
  <si>
    <t>Sala 01</t>
  </si>
  <si>
    <t>Sala 02</t>
  </si>
  <si>
    <t>Sala 03</t>
  </si>
  <si>
    <t>Sala 04</t>
  </si>
  <si>
    <t>Sala 05</t>
  </si>
  <si>
    <t>Sala 06</t>
  </si>
  <si>
    <t>Circulação</t>
  </si>
  <si>
    <t>1B</t>
  </si>
  <si>
    <t>Bloco 21</t>
  </si>
  <si>
    <t>Banheiro</t>
  </si>
  <si>
    <t>1C</t>
  </si>
  <si>
    <t>Bloco 23</t>
  </si>
  <si>
    <t>1D</t>
  </si>
  <si>
    <t>Bloco 18</t>
  </si>
  <si>
    <t>Depósito de Materiais Limpeza</t>
  </si>
  <si>
    <t>Arquivo</t>
  </si>
  <si>
    <t>Laboratório de línguas</t>
  </si>
  <si>
    <t>Sala professor</t>
  </si>
  <si>
    <t>Laboratório informática</t>
  </si>
  <si>
    <t>Laboratório didático</t>
  </si>
  <si>
    <t>Sala de aula 01</t>
  </si>
  <si>
    <t>Sala de aula 02</t>
  </si>
  <si>
    <t>Sala de aula 03</t>
  </si>
  <si>
    <t>Depósito</t>
  </si>
  <si>
    <t>Ar-condicionado</t>
  </si>
  <si>
    <t>1E</t>
  </si>
  <si>
    <t>Bloco 17</t>
  </si>
  <si>
    <t>1F</t>
  </si>
  <si>
    <t>Bloco 19</t>
  </si>
  <si>
    <t>1G</t>
  </si>
  <si>
    <t>Bloco 15</t>
  </si>
  <si>
    <t>Bloco de Salas - Térreo</t>
  </si>
  <si>
    <t>Rampa</t>
  </si>
  <si>
    <t>Bloco de Salas - Pav Superior</t>
  </si>
  <si>
    <t>Sala 07</t>
  </si>
  <si>
    <t>1H</t>
  </si>
  <si>
    <t>Bloco 13</t>
  </si>
  <si>
    <t>Bloco de Educação Bilíngue - Térreo</t>
  </si>
  <si>
    <t>Sala de Aula</t>
  </si>
  <si>
    <t>Bloco de Educação Bilíngue - Pav Superior</t>
  </si>
  <si>
    <t>Sala de Professores</t>
  </si>
  <si>
    <t>Coordenação acadêmica</t>
  </si>
  <si>
    <t>Laboratório de pesquisa</t>
  </si>
  <si>
    <t>Elevador</t>
  </si>
  <si>
    <t>Corredores</t>
  </si>
  <si>
    <t>1I</t>
  </si>
  <si>
    <t>Bloco 9</t>
  </si>
  <si>
    <t>CEPEU</t>
  </si>
  <si>
    <t>Sala dos espelhos</t>
  </si>
  <si>
    <t>Academia</t>
  </si>
  <si>
    <t>1J</t>
  </si>
  <si>
    <t>Bloco 24</t>
  </si>
  <si>
    <t>Bloco NCH - Térreo</t>
  </si>
  <si>
    <t>Laboratório multimídia</t>
  </si>
  <si>
    <t>Grupo de pesquisa</t>
  </si>
  <si>
    <t>Coordenação</t>
  </si>
  <si>
    <t>Hall</t>
  </si>
  <si>
    <t>Bloco NCH - Pav Superior</t>
  </si>
  <si>
    <t>Auditório</t>
  </si>
  <si>
    <t>Biblioteca setorial</t>
  </si>
  <si>
    <t>Sala de aula</t>
  </si>
  <si>
    <t>Sala de professores</t>
  </si>
  <si>
    <t>Copa</t>
  </si>
  <si>
    <t>1K</t>
  </si>
  <si>
    <t>Bloco 14</t>
  </si>
  <si>
    <t>NUCSA</t>
  </si>
  <si>
    <t>Lab.01</t>
  </si>
  <si>
    <t>Lab.02</t>
  </si>
  <si>
    <t>Departamento 01</t>
  </si>
  <si>
    <t>Departamento 02</t>
  </si>
  <si>
    <t>Departamento 03</t>
  </si>
  <si>
    <t>Departamento 04</t>
  </si>
  <si>
    <t>Departamento 05</t>
  </si>
  <si>
    <t>Departamento 06</t>
  </si>
  <si>
    <t>Secretarias</t>
  </si>
  <si>
    <t>Protocolo</t>
  </si>
  <si>
    <t>NUCSA - Pav Superior</t>
  </si>
  <si>
    <t>Júri</t>
  </si>
  <si>
    <t>Secretaria</t>
  </si>
  <si>
    <t>Coordenação pós-graduação</t>
  </si>
  <si>
    <t>Secretaria pós-graduação</t>
  </si>
  <si>
    <t>NUCS</t>
  </si>
  <si>
    <t>Secretaria NUCS</t>
  </si>
  <si>
    <t>Professores</t>
  </si>
  <si>
    <t>Reunião</t>
  </si>
  <si>
    <t>1L/1M</t>
  </si>
  <si>
    <t>Bloco 8</t>
  </si>
  <si>
    <t>Herbário / LABCOM</t>
  </si>
  <si>
    <t>Biotério</t>
  </si>
  <si>
    <t>Criadouro</t>
  </si>
  <si>
    <t>Supervisão</t>
  </si>
  <si>
    <t>Sala de experimento</t>
  </si>
  <si>
    <t>Sala</t>
  </si>
  <si>
    <t>Curador</t>
  </si>
  <si>
    <t>Identificação</t>
  </si>
  <si>
    <t>Consulta</t>
  </si>
  <si>
    <t>Secagem</t>
  </si>
  <si>
    <t>Salão de acervos</t>
  </si>
  <si>
    <t>Laboratório de Psicologia Experimental</t>
  </si>
  <si>
    <t>Laboratório de Análise de Combustíveis  - LabCOM</t>
  </si>
  <si>
    <t>1N</t>
  </si>
  <si>
    <t>Bloco 7</t>
  </si>
  <si>
    <t>Mestrado em Geografia</t>
  </si>
  <si>
    <t>Gabinete</t>
  </si>
  <si>
    <t>Recepção</t>
  </si>
  <si>
    <t>Alunos</t>
  </si>
  <si>
    <t>Biblioteca</t>
  </si>
  <si>
    <t>Planejamento Ambiental e Geoprocessamento</t>
  </si>
  <si>
    <t>1P/1O</t>
  </si>
  <si>
    <t>Bloco 12</t>
  </si>
  <si>
    <t>Laboratórios / Central Analítica</t>
  </si>
  <si>
    <t>Lab. físico químico de água</t>
  </si>
  <si>
    <t>Sala de rega</t>
  </si>
  <si>
    <t>Capela</t>
  </si>
  <si>
    <t>Lab. Microbiologia</t>
  </si>
  <si>
    <t>Sala de contagem</t>
  </si>
  <si>
    <t>Autoclave</t>
  </si>
  <si>
    <t>Sala de equipamentos</t>
  </si>
  <si>
    <t>Lavabo</t>
  </si>
  <si>
    <t>1Q</t>
  </si>
  <si>
    <t>Bloco 11</t>
  </si>
  <si>
    <t>Laboratório de Química</t>
  </si>
  <si>
    <t>Sala de reunião</t>
  </si>
  <si>
    <t>Sala multiuso</t>
  </si>
  <si>
    <t>Almoxarifado</t>
  </si>
  <si>
    <t>Sala mat. campo</t>
  </si>
  <si>
    <t>Lab. 01</t>
  </si>
  <si>
    <t>Lab. 02</t>
  </si>
  <si>
    <t>Lab. Análise</t>
  </si>
  <si>
    <t>Lab. Químico</t>
  </si>
  <si>
    <t>Lab. triagem</t>
  </si>
  <si>
    <t>Escritório</t>
  </si>
  <si>
    <t>Sala de coleção</t>
  </si>
  <si>
    <t>Preparação material</t>
  </si>
  <si>
    <t>Laboratório</t>
  </si>
  <si>
    <t>Laboratório Química</t>
  </si>
  <si>
    <t>Sala exposição/preparação</t>
  </si>
  <si>
    <t>Depósito reagentes</t>
  </si>
  <si>
    <t>DML</t>
  </si>
  <si>
    <t>1R</t>
  </si>
  <si>
    <t>Bloco 10</t>
  </si>
  <si>
    <t>Chapéu de Telha 1</t>
  </si>
  <si>
    <t>Anfiteatro</t>
  </si>
  <si>
    <t>1S</t>
  </si>
  <si>
    <t>Bloco 16</t>
  </si>
  <si>
    <t>Bloco de Laboratórios - Térreo</t>
  </si>
  <si>
    <t>Sala de estudos</t>
  </si>
  <si>
    <t>Câmara fria</t>
  </si>
  <si>
    <t>Câmara</t>
  </si>
  <si>
    <t>Anti-câmara</t>
  </si>
  <si>
    <t>Serviço</t>
  </si>
  <si>
    <t>Escada</t>
  </si>
  <si>
    <t>Bloco de Laboratórios - Pav Superior</t>
  </si>
  <si>
    <t>1T</t>
  </si>
  <si>
    <t>Bloco 6</t>
  </si>
  <si>
    <t>Bloco Geografia - Térreo</t>
  </si>
  <si>
    <t>Auditório – Milton Santos</t>
  </si>
  <si>
    <t>Bloco Geografia -  1º PAV</t>
  </si>
  <si>
    <t>Sala de aula 04</t>
  </si>
  <si>
    <t>Sala de aula 05</t>
  </si>
  <si>
    <t>Laboratório de Geografia Física II (Hidrologia/Clima/Geologia)</t>
  </si>
  <si>
    <t>Laboratório de Geografia Física I (Pedologia/Biogeografia/Geomorfologia)</t>
  </si>
  <si>
    <t>Laboratório de Gestão do Território</t>
  </si>
  <si>
    <t>Bloco Geografia -  2º PAV</t>
  </si>
  <si>
    <t>Acervo/documentação</t>
  </si>
  <si>
    <t>Coordenação pós – MD</t>
  </si>
  <si>
    <t>Coordenação CEGEA</t>
  </si>
  <si>
    <t>Laboratório de Cartografia e Geoprocessamento</t>
  </si>
  <si>
    <t>Área de Vivência</t>
  </si>
  <si>
    <t>Bloco Geografia -  3º PAV</t>
  </si>
  <si>
    <t>Gabinete 01</t>
  </si>
  <si>
    <t>Gabinete 02</t>
  </si>
  <si>
    <t>Gabinete 03</t>
  </si>
  <si>
    <t>Gabinete 04</t>
  </si>
  <si>
    <t>Gabinete 05</t>
  </si>
  <si>
    <t>Gabinete 06</t>
  </si>
  <si>
    <t>Gabinete 07</t>
  </si>
  <si>
    <t>Gabinete 08</t>
  </si>
  <si>
    <t>Gabinete 09</t>
  </si>
  <si>
    <t>Gabinete 10</t>
  </si>
  <si>
    <t>Gabinete 11</t>
  </si>
  <si>
    <t>Geoprocessamento</t>
  </si>
  <si>
    <t>Informática</t>
  </si>
  <si>
    <t>2A</t>
  </si>
  <si>
    <t>Bloco 38</t>
  </si>
  <si>
    <t>Galpão - Térreo</t>
  </si>
  <si>
    <t>Área de estocagem</t>
  </si>
  <si>
    <t>Circulação interna</t>
  </si>
  <si>
    <t>Atendimento e distribuição</t>
  </si>
  <si>
    <t>Recepção de mercadorias</t>
  </si>
  <si>
    <t>Circulação externa</t>
  </si>
  <si>
    <t>Área</t>
  </si>
  <si>
    <t>Galpão - Pav. Superior</t>
  </si>
  <si>
    <t>Sala (com pia)</t>
  </si>
  <si>
    <t>Banheiro PNE</t>
  </si>
  <si>
    <t>2B</t>
  </si>
  <si>
    <t>Bloco 30</t>
  </si>
  <si>
    <t>Auditório Paulo Freire</t>
  </si>
  <si>
    <t>Edufro</t>
  </si>
  <si>
    <t>Palco</t>
  </si>
  <si>
    <t>Camarim</t>
  </si>
  <si>
    <t>2C</t>
  </si>
  <si>
    <t>Bloco 32</t>
  </si>
  <si>
    <t>Bloco dos Departamentos - Térreo</t>
  </si>
  <si>
    <t>Sala 08</t>
  </si>
  <si>
    <t>Sala 09</t>
  </si>
  <si>
    <t>Sala 10</t>
  </si>
  <si>
    <t>Sala 11</t>
  </si>
  <si>
    <t>Sala 12</t>
  </si>
  <si>
    <t>Sala 13</t>
  </si>
  <si>
    <t>Sala 14</t>
  </si>
  <si>
    <t>Sala 15</t>
  </si>
  <si>
    <t>Sala 16</t>
  </si>
  <si>
    <t>Sala 17</t>
  </si>
  <si>
    <t>Sala 18</t>
  </si>
  <si>
    <t>Sala 19</t>
  </si>
  <si>
    <t>Sala 20</t>
  </si>
  <si>
    <t>Atendimento</t>
  </si>
  <si>
    <t>Dep. ciência da educação</t>
  </si>
  <si>
    <t>Dep. História</t>
  </si>
  <si>
    <t>Dep. Sociologia e Filosofia</t>
  </si>
  <si>
    <t>Departamento</t>
  </si>
  <si>
    <t>Sala NCH</t>
  </si>
  <si>
    <t>Adunir</t>
  </si>
  <si>
    <t>Bloco dos Departamentos - Pav Superior</t>
  </si>
  <si>
    <t>Dep. química</t>
  </si>
  <si>
    <t>Dep. matemática</t>
  </si>
  <si>
    <t>Sala de reunião Núcleo de saúde</t>
  </si>
  <si>
    <t>Núcleo de saúde</t>
  </si>
  <si>
    <t>Dep. Psicologia</t>
  </si>
  <si>
    <t>Dep. Artes</t>
  </si>
  <si>
    <t>Dep. Música</t>
  </si>
  <si>
    <t>Dep. Arqueologia</t>
  </si>
  <si>
    <t>Dep. Teatro</t>
  </si>
  <si>
    <t>Dep. Ed. Física</t>
  </si>
  <si>
    <t>Dep. Medicina</t>
  </si>
  <si>
    <t>Dep. Enfermagem</t>
  </si>
  <si>
    <t>Dep. Geografia</t>
  </si>
  <si>
    <t>2D</t>
  </si>
  <si>
    <t>Bloco 33</t>
  </si>
  <si>
    <t>DGP</t>
  </si>
  <si>
    <t>Sala informática</t>
  </si>
  <si>
    <t>Sala administração</t>
  </si>
  <si>
    <t>2E</t>
  </si>
  <si>
    <t>Bloco 31</t>
  </si>
  <si>
    <t>Bilioteca/UAB - Térreo</t>
  </si>
  <si>
    <t>Salão</t>
  </si>
  <si>
    <t>Hall rampa</t>
  </si>
  <si>
    <t>Lab. fotográfico</t>
  </si>
  <si>
    <t>Biblioteca/UAB - Pav Superior</t>
  </si>
  <si>
    <t>Salão de leitura</t>
  </si>
  <si>
    <t>2F</t>
  </si>
  <si>
    <t>Bloco 34</t>
  </si>
  <si>
    <t>Mestrado /CESIR</t>
  </si>
  <si>
    <t>Sala de trabalho saúde pública</t>
  </si>
  <si>
    <t>Coord. Saúde pública</t>
  </si>
  <si>
    <t>Sala de informática</t>
  </si>
  <si>
    <t>Coord. pós-graduação</t>
  </si>
  <si>
    <t>2G</t>
  </si>
  <si>
    <t>Bloco 36</t>
  </si>
  <si>
    <t>Educiência</t>
  </si>
  <si>
    <t>Sala coordenação</t>
  </si>
  <si>
    <t>Sala de pesquisa</t>
  </si>
  <si>
    <t>Sala reunião</t>
  </si>
  <si>
    <t>Litoteca</t>
  </si>
  <si>
    <t>2H</t>
  </si>
  <si>
    <t>Bloco 35</t>
  </si>
  <si>
    <t>Laboratório de Genética Humana</t>
  </si>
  <si>
    <t>Área de pesquisa</t>
  </si>
  <si>
    <t>2I/2J</t>
  </si>
  <si>
    <t>Bloco 39</t>
  </si>
  <si>
    <t>Antiga Dirca</t>
  </si>
  <si>
    <t>Lab. Informática</t>
  </si>
  <si>
    <t>Nobreak</t>
  </si>
  <si>
    <t>Grupo de estudo</t>
  </si>
  <si>
    <t>Arquivo DIRCOF</t>
  </si>
  <si>
    <t>Gerência</t>
  </si>
  <si>
    <t>DIRCA</t>
  </si>
  <si>
    <t>PROHACAP</t>
  </si>
  <si>
    <t>Ar condicionado</t>
  </si>
  <si>
    <t>2K</t>
  </si>
  <si>
    <t>Bloco 41</t>
  </si>
  <si>
    <t>Bloco Enfermagem - Térreo</t>
  </si>
  <si>
    <t>Tele sala</t>
  </si>
  <si>
    <t>Material</t>
  </si>
  <si>
    <t>Lab. Enfermagem</t>
  </si>
  <si>
    <t>Lab. Vertebrados</t>
  </si>
  <si>
    <t>Lab. Parasitologia</t>
  </si>
  <si>
    <t>Lab. Genética</t>
  </si>
  <si>
    <t>Lavagem</t>
  </si>
  <si>
    <t>Cantina</t>
  </si>
  <si>
    <t>Bloco Enfermagem - Pav. Superior</t>
  </si>
  <si>
    <t>Cepesco</t>
  </si>
  <si>
    <t>DCE</t>
  </si>
  <si>
    <t>Núcleo avançado de ensino supletivo</t>
  </si>
  <si>
    <t>Dep. Biologia</t>
  </si>
  <si>
    <t>Sala Educiência</t>
  </si>
  <si>
    <t>Diretoria</t>
  </si>
  <si>
    <t>2L</t>
  </si>
  <si>
    <t>Bloco 37</t>
  </si>
  <si>
    <t>Marcenaria</t>
  </si>
  <si>
    <t>2N</t>
  </si>
  <si>
    <t>Bloco 29</t>
  </si>
  <si>
    <t>Centro de Vivência MURIPI</t>
  </si>
  <si>
    <t>Espaço Zen</t>
  </si>
  <si>
    <t>2O</t>
  </si>
  <si>
    <t>Bloco 27</t>
  </si>
  <si>
    <t>Centro de Vivência URUCUM</t>
  </si>
  <si>
    <t>Lanchonete</t>
  </si>
  <si>
    <t>2P</t>
  </si>
  <si>
    <t>-</t>
  </si>
  <si>
    <t>Arqueologia 1º Piso</t>
  </si>
  <si>
    <t>Varanda</t>
  </si>
  <si>
    <t>Hall de Entrada</t>
  </si>
  <si>
    <t>Sala de apoio</t>
  </si>
  <si>
    <t>Banheiro feminino</t>
  </si>
  <si>
    <t>Área para materiais pesados</t>
  </si>
  <si>
    <t>Banheiro masculino</t>
  </si>
  <si>
    <t>Arqueologia 2º Piso</t>
  </si>
  <si>
    <t>Área para materiais leves</t>
  </si>
  <si>
    <t>3A</t>
  </si>
  <si>
    <t>Bloco 43</t>
  </si>
  <si>
    <t>Laboratório de Medicina - Térreo</t>
  </si>
  <si>
    <t>Lab. Fisiologia</t>
  </si>
  <si>
    <t>Sala materiais</t>
  </si>
  <si>
    <t>Sala professores</t>
  </si>
  <si>
    <t>Lab. Bioquímica</t>
  </si>
  <si>
    <t>Lab. Histologia</t>
  </si>
  <si>
    <t>Lab. Embriologia</t>
  </si>
  <si>
    <t>Laboratório de Medicina - 1º Pav</t>
  </si>
  <si>
    <t>Lab. Imunologia</t>
  </si>
  <si>
    <t>Laboratório de Medicina - 2º Pav</t>
  </si>
  <si>
    <t>3B</t>
  </si>
  <si>
    <t>Bloco 44</t>
  </si>
  <si>
    <t>Laboratório Anatomia</t>
  </si>
  <si>
    <t>Sala preparo</t>
  </si>
  <si>
    <t>Sala ossos</t>
  </si>
  <si>
    <t>Sala anatomia</t>
  </si>
  <si>
    <t>3C</t>
  </si>
  <si>
    <t>Bloco 45</t>
  </si>
  <si>
    <t>Matriz</t>
  </si>
  <si>
    <t>Matriz coelho</t>
  </si>
  <si>
    <t>Matriz roedor</t>
  </si>
  <si>
    <t>Equipamentos rações</t>
  </si>
  <si>
    <t>Manipulação</t>
  </si>
  <si>
    <t>Esterilização</t>
  </si>
  <si>
    <t>Experimento porcos</t>
  </si>
  <si>
    <t>Experimento roedor</t>
  </si>
  <si>
    <t>Experimento coelho</t>
  </si>
  <si>
    <t>Farmácia</t>
  </si>
  <si>
    <t>Administração</t>
  </si>
  <si>
    <t>Repouso</t>
  </si>
  <si>
    <t>Vestiário</t>
  </si>
  <si>
    <t>3D</t>
  </si>
  <si>
    <t>Bloco 42</t>
  </si>
  <si>
    <t>Bloco de Psicologia - Térreo</t>
  </si>
  <si>
    <t>Lab. Pesquisa</t>
  </si>
  <si>
    <t>Bloco de Psicologia - 1º Pav</t>
  </si>
  <si>
    <t>Sala reunião professores</t>
  </si>
  <si>
    <t>Sala mestrado</t>
  </si>
  <si>
    <t>Bloco de Psicologia - 2º Pav</t>
  </si>
  <si>
    <t>Sala orientação</t>
  </si>
  <si>
    <t>sala apoio pós graduados</t>
  </si>
  <si>
    <t>CEPEFOP</t>
  </si>
  <si>
    <t>4A</t>
  </si>
  <si>
    <t>Bloco 28</t>
  </si>
  <si>
    <t>Antiga Reitoria - Subsolo</t>
  </si>
  <si>
    <t>Servidor POP</t>
  </si>
  <si>
    <t>Servidor UNIR</t>
  </si>
  <si>
    <t>Gerência de projetos</t>
  </si>
  <si>
    <t>Programação</t>
  </si>
  <si>
    <t>Manutenção</t>
  </si>
  <si>
    <t>Produção UNIR/POP</t>
  </si>
  <si>
    <t>Fosso</t>
  </si>
  <si>
    <t>Antiga Reitoria -  - Térreo</t>
  </si>
  <si>
    <t>Dep. 01</t>
  </si>
  <si>
    <t>Dep. 02</t>
  </si>
  <si>
    <t>Dep. 03</t>
  </si>
  <si>
    <t>Dep. 04</t>
  </si>
  <si>
    <t>CONSUN</t>
  </si>
  <si>
    <t>NUSAU</t>
  </si>
  <si>
    <t>Telefonista</t>
  </si>
  <si>
    <t>Arquivo/Copiadora</t>
  </si>
  <si>
    <t>Hall/entrada</t>
  </si>
  <si>
    <t>Circulação frontal</t>
  </si>
  <si>
    <t>Antiga Reitoria -  - Pav. Superior</t>
  </si>
  <si>
    <t>4B</t>
  </si>
  <si>
    <t>Bloco 48</t>
  </si>
  <si>
    <t>Bloco Ictiologia - Térreo</t>
  </si>
  <si>
    <t>Coleção ictiológica</t>
  </si>
  <si>
    <t>Ante-sala coleção</t>
  </si>
  <si>
    <t>Lab. Sistemática</t>
  </si>
  <si>
    <t>Curadoria</t>
  </si>
  <si>
    <t>Entrada</t>
  </si>
  <si>
    <t>Área de preparação</t>
  </si>
  <si>
    <t>Ictioplancton</t>
  </si>
  <si>
    <t>Ecologia trófica</t>
  </si>
  <si>
    <t>Lab. ecologia</t>
  </si>
  <si>
    <t>Lab. ictioplancton</t>
  </si>
  <si>
    <t>Ecologia reprodutiva</t>
  </si>
  <si>
    <t>Crescimento</t>
  </si>
  <si>
    <t>Ecologia comunidades</t>
  </si>
  <si>
    <t>Pesca</t>
  </si>
  <si>
    <t>Coleção seca</t>
  </si>
  <si>
    <t>Exposição permanente</t>
  </si>
  <si>
    <t>Coleção tecidos</t>
  </si>
  <si>
    <t>Curadoria recursos genéticos</t>
  </si>
  <si>
    <t>Carga e descarga</t>
  </si>
  <si>
    <t>Dermestário</t>
  </si>
  <si>
    <t>Preparação</t>
  </si>
  <si>
    <t>Bloco Ictiologia - Pav. Superior</t>
  </si>
  <si>
    <t>Mezanino</t>
  </si>
  <si>
    <t>Recebimento e armazenamento</t>
  </si>
  <si>
    <t>Lab. taxidermia</t>
  </si>
  <si>
    <t>Fumigação</t>
  </si>
  <si>
    <t>Lab. preparação répteis</t>
  </si>
  <si>
    <t>Acervo répteis</t>
  </si>
  <si>
    <t>Lab. curadores</t>
  </si>
  <si>
    <t>Exame espécies via úmida</t>
  </si>
  <si>
    <t>Acervo mamíferos</t>
  </si>
  <si>
    <t>Acervo aves</t>
  </si>
  <si>
    <t>Tombamento material</t>
  </si>
  <si>
    <t>Sala estudos</t>
  </si>
  <si>
    <t>Escritório curadores</t>
  </si>
  <si>
    <t>Alojamento</t>
  </si>
  <si>
    <t>4C</t>
  </si>
  <si>
    <t>Bloco 52</t>
  </si>
  <si>
    <t>Bloco de Ed. Física - Térreo</t>
  </si>
  <si>
    <t>Bloco de Ed. Física - Pav. Superior</t>
  </si>
  <si>
    <t>Lab. 03</t>
  </si>
  <si>
    <t>Lab. 04</t>
  </si>
  <si>
    <t>4D</t>
  </si>
  <si>
    <t>Bloco 46</t>
  </si>
  <si>
    <t>Bloco Engenharia Civil</t>
  </si>
  <si>
    <t>Lab. mecânica dos fluídos</t>
  </si>
  <si>
    <t>Sala estudo</t>
  </si>
  <si>
    <t>Lab. geotecnia</t>
  </si>
  <si>
    <t>Lab. canteiro experimental</t>
  </si>
  <si>
    <t>Lab. estruturas</t>
  </si>
  <si>
    <t>Sala técnicos</t>
  </si>
  <si>
    <t>Sala servidor</t>
  </si>
  <si>
    <t>Sala ensaios mecânicos</t>
  </si>
  <si>
    <t>Sala pesagem</t>
  </si>
  <si>
    <t>Sala ensaios controlados</t>
  </si>
  <si>
    <t>Sala precisão</t>
  </si>
  <si>
    <t>Sala de cura</t>
  </si>
  <si>
    <t>Sala moldagem</t>
  </si>
  <si>
    <t>Sala cura úmida</t>
  </si>
  <si>
    <t>Sala capeamento</t>
  </si>
  <si>
    <t>Baia agregados miúdos</t>
  </si>
  <si>
    <t>4E</t>
  </si>
  <si>
    <t>Bloco 47</t>
  </si>
  <si>
    <t>Engenharia Elétrica - Térreo</t>
  </si>
  <si>
    <t>Lab. maquinas elétricas</t>
  </si>
  <si>
    <t>Lab. eletrotécnica</t>
  </si>
  <si>
    <t>Engenharia Elétrica - 1º Piso</t>
  </si>
  <si>
    <t>Lab. equipamentos elétricos</t>
  </si>
  <si>
    <t>Lab. fenômeno de transporte</t>
  </si>
  <si>
    <t>Lab. eletrônica industrial</t>
  </si>
  <si>
    <t>Lab. eletrônica</t>
  </si>
  <si>
    <t>Engenharia Elétrica - 2º Piso</t>
  </si>
  <si>
    <t>Sala professor 01</t>
  </si>
  <si>
    <t>Sala professor 02</t>
  </si>
  <si>
    <t>Sala professor 03</t>
  </si>
  <si>
    <t>Sala professor 04</t>
  </si>
  <si>
    <t>Sala professor 05</t>
  </si>
  <si>
    <t>Sala professor 06</t>
  </si>
  <si>
    <t>Sala professor 07</t>
  </si>
  <si>
    <t>Sala professor 08</t>
  </si>
  <si>
    <t>Sala professor 09</t>
  </si>
  <si>
    <t>Sala professor 10</t>
  </si>
  <si>
    <t>Sala professor 11</t>
  </si>
  <si>
    <t>Sala professor 12</t>
  </si>
  <si>
    <t>Sala professor 13</t>
  </si>
  <si>
    <t>Sala professor 14</t>
  </si>
  <si>
    <t>Sala professor 15</t>
  </si>
  <si>
    <t>Sala professor 16</t>
  </si>
  <si>
    <t>Sala professor 17</t>
  </si>
  <si>
    <t>Secretaria departamento</t>
  </si>
  <si>
    <t>Chefia DEE</t>
  </si>
  <si>
    <t>Engenharia Elétrica - 3º Piso</t>
  </si>
  <si>
    <t>Lab. eletromagnetismo</t>
  </si>
  <si>
    <t>Lab. física</t>
  </si>
  <si>
    <t>Lab. sistemas digitais</t>
  </si>
  <si>
    <t>Lab. controle e modelagem</t>
  </si>
  <si>
    <t>Lab. planejamento gráfico</t>
  </si>
  <si>
    <t>Lab. informática</t>
  </si>
  <si>
    <t>4F</t>
  </si>
  <si>
    <t>Reserva Técnica - Arqueologia</t>
  </si>
  <si>
    <t>Documentação</t>
  </si>
  <si>
    <t>Gabinete Técnico</t>
  </si>
  <si>
    <t>Laboratório Conservação e Restauro</t>
  </si>
  <si>
    <t>Laboratório de análise cerâmico</t>
  </si>
  <si>
    <t>Laboratório de análise Lítico</t>
  </si>
  <si>
    <t>Laboratório Multiuso</t>
  </si>
  <si>
    <t>Lavagem de material - área de apoio</t>
  </si>
  <si>
    <t>Quarentena</t>
  </si>
  <si>
    <t>Reserva técnica 1</t>
  </si>
  <si>
    <t>Reserva técnica 2</t>
  </si>
  <si>
    <t>Sala de exposições</t>
  </si>
  <si>
    <t>Banheiro Feminino</t>
  </si>
  <si>
    <t>Banheiro Masculino</t>
  </si>
  <si>
    <t>4G</t>
  </si>
  <si>
    <t>Bloco 49</t>
  </si>
  <si>
    <t>Piscina</t>
  </si>
  <si>
    <t xml:space="preserve">Área em torno da Piscina </t>
  </si>
  <si>
    <t>Bloco 50</t>
  </si>
  <si>
    <t>Vestiários</t>
  </si>
  <si>
    <t xml:space="preserve">Vestiário </t>
  </si>
  <si>
    <t>Bloco 51</t>
  </si>
  <si>
    <t>Quadra</t>
  </si>
  <si>
    <t>5A / 5B / 5C / 5D</t>
  </si>
  <si>
    <t>Bloco 4</t>
  </si>
  <si>
    <t>Prefeitura</t>
  </si>
  <si>
    <t>Diretoria Administrativa do Campus de Porto Velho</t>
  </si>
  <si>
    <t>Coordenadoria de Serviços Gerais</t>
  </si>
  <si>
    <t>Coordenadoria de Orçamento e Finanças / Coordenador de Compras e Gestão de Contratos</t>
  </si>
  <si>
    <t>SINTUNIR</t>
  </si>
  <si>
    <t>Serviços</t>
  </si>
  <si>
    <t>Centro de Hermenêutica</t>
  </si>
  <si>
    <t>Centro de estudos</t>
  </si>
  <si>
    <t>Centro de desenvolvimento</t>
  </si>
  <si>
    <t>Labogeoh</t>
  </si>
  <si>
    <t>5F</t>
  </si>
  <si>
    <t>Bloco 3</t>
  </si>
  <si>
    <t>Galpão Patrimônio</t>
  </si>
  <si>
    <t>Galpão</t>
  </si>
  <si>
    <t>5H</t>
  </si>
  <si>
    <t>Bloco 5</t>
  </si>
  <si>
    <t>Guarita</t>
  </si>
  <si>
    <t>Vigilância</t>
  </si>
  <si>
    <t xml:space="preserve">ÁREAS INTERNAS - UNIR CENTRO </t>
  </si>
  <si>
    <t>Área Contratada (m²) - 100%</t>
  </si>
  <si>
    <t>Unidade(s) responsável (is)</t>
  </si>
  <si>
    <t>Unir Centro</t>
  </si>
  <si>
    <t>Térreo</t>
  </si>
  <si>
    <t>CRD</t>
  </si>
  <si>
    <t>Sala do piano</t>
  </si>
  <si>
    <t>CCL/SICAF</t>
  </si>
  <si>
    <t>DCCL</t>
  </si>
  <si>
    <t>Protocolo CRD</t>
  </si>
  <si>
    <t>CRD Arquivo</t>
  </si>
  <si>
    <t>CFBE</t>
  </si>
  <si>
    <t>CPPD</t>
  </si>
  <si>
    <t>COPEVE</t>
  </si>
  <si>
    <t>DIREA</t>
  </si>
  <si>
    <t>Comissão Permanente de Inquérito Adm.</t>
  </si>
  <si>
    <t>Varanda CRD</t>
  </si>
  <si>
    <t>Varanda DCCL</t>
  </si>
  <si>
    <t>Varanda fundos</t>
  </si>
  <si>
    <t>Escada fundos</t>
  </si>
  <si>
    <t>Circulação lateral</t>
  </si>
  <si>
    <t>Escada frontal</t>
  </si>
  <si>
    <t>Escada lateral</t>
  </si>
  <si>
    <t>Estacionamento</t>
  </si>
  <si>
    <t>Depósito lateral</t>
  </si>
  <si>
    <t>Banheiro DCCL</t>
  </si>
  <si>
    <t>Superior</t>
  </si>
  <si>
    <t>Reitoria gabinete</t>
  </si>
  <si>
    <t>Reitoria chefe gabinete</t>
  </si>
  <si>
    <t>Reitoria secretaria</t>
  </si>
  <si>
    <t>Reitoria protocolo</t>
  </si>
  <si>
    <t>Secons</t>
  </si>
  <si>
    <t>Espera</t>
  </si>
  <si>
    <t>Ascom</t>
  </si>
  <si>
    <t>CCONT</t>
  </si>
  <si>
    <t>PROJUR</t>
  </si>
  <si>
    <t>DIRCOF</t>
  </si>
  <si>
    <t>DPDI</t>
  </si>
  <si>
    <t>PROPLAN secretaria</t>
  </si>
  <si>
    <t>PROPLAN gabinente</t>
  </si>
  <si>
    <t>PROPLAN administrativo</t>
  </si>
  <si>
    <t>CELO</t>
  </si>
  <si>
    <t>DRH</t>
  </si>
  <si>
    <t>DRH diretor</t>
  </si>
  <si>
    <t>AUDIN</t>
  </si>
  <si>
    <t>PRAD</t>
  </si>
  <si>
    <t>PRAD gabinete</t>
  </si>
  <si>
    <t>Sacada reitoria protocolo</t>
  </si>
  <si>
    <t>Sacada Ascom</t>
  </si>
  <si>
    <t>Sacada proplan secretaria</t>
  </si>
  <si>
    <t>Sacada proplan gabinete</t>
  </si>
  <si>
    <t>Clínica de Psicologia</t>
  </si>
  <si>
    <t>Ludoterapia</t>
  </si>
  <si>
    <t>Teste</t>
  </si>
  <si>
    <t>Consultório</t>
  </si>
  <si>
    <t>WC</t>
  </si>
  <si>
    <t>A. serviço</t>
  </si>
  <si>
    <t>Campus Ariquemes</t>
  </si>
  <si>
    <t>Item</t>
  </si>
  <si>
    <t>Tipo</t>
  </si>
  <si>
    <t>Und</t>
  </si>
  <si>
    <t>Produtividade min (m²)</t>
  </si>
  <si>
    <t>Periodicidade</t>
  </si>
  <si>
    <t>Área a ser Contratada</t>
  </si>
  <si>
    <t>Quantidade de funcionários necessários</t>
  </si>
  <si>
    <t>Área Interna</t>
  </si>
  <si>
    <t>Piso Frio</t>
  </si>
  <si>
    <t>m²</t>
  </si>
  <si>
    <t>Diária</t>
  </si>
  <si>
    <t>Sanitários</t>
  </si>
  <si>
    <t>Laboratórios</t>
  </si>
  <si>
    <t>Almoxarifados/Galpões</t>
  </si>
  <si>
    <t>Espaços Livres</t>
  </si>
  <si>
    <t>Área Externa</t>
  </si>
  <si>
    <t>Pavimentos adjacentes/contíguos às edificações</t>
  </si>
  <si>
    <t>Semanal</t>
  </si>
  <si>
    <t>Varrição de passeios e arruamentos</t>
  </si>
  <si>
    <t>Pátios e áreas verdes com média frequência</t>
  </si>
  <si>
    <t>Quinzenal</t>
  </si>
  <si>
    <t>Coleta de detritos em pátios e áreas verdes com frequência diária</t>
  </si>
  <si>
    <t>ÁREAS INTERNAS - Ariquemes</t>
  </si>
  <si>
    <t>Área Contratada (m²)</t>
  </si>
  <si>
    <t>Tipo de Piso</t>
  </si>
  <si>
    <t>Bloco A</t>
  </si>
  <si>
    <t>Bloco 1</t>
  </si>
  <si>
    <t>Direção do Campus</t>
  </si>
  <si>
    <t>Secretaria do Campus</t>
  </si>
  <si>
    <t>Resumo das Áreas</t>
  </si>
  <si>
    <t>Sala Direção</t>
  </si>
  <si>
    <t>Secretaria da Direção</t>
  </si>
  <si>
    <t>W.C Secretaria da Direção</t>
  </si>
  <si>
    <t>W.C Feminino</t>
  </si>
  <si>
    <t>W.C Masculino</t>
  </si>
  <si>
    <t>W.C PNE</t>
  </si>
  <si>
    <t>Bloco B</t>
  </si>
  <si>
    <t>Bloco 2</t>
  </si>
  <si>
    <t xml:space="preserve">Sala </t>
  </si>
  <si>
    <t>Sala de Aula 01</t>
  </si>
  <si>
    <t>Laboratório Informática</t>
  </si>
  <si>
    <t>Bloco C</t>
  </si>
  <si>
    <t>Sala UAB</t>
  </si>
  <si>
    <t>Bloco F – Térreo</t>
  </si>
  <si>
    <t>Bloco 4 – Térreo</t>
  </si>
  <si>
    <t>Bloco Padrão</t>
  </si>
  <si>
    <t>Sala de Aula 1</t>
  </si>
  <si>
    <t>Sala de Aula 2</t>
  </si>
  <si>
    <t>Sala de Aula 3</t>
  </si>
  <si>
    <t>Sala de Aula 4</t>
  </si>
  <si>
    <t>Bloco F – 1º andar</t>
  </si>
  <si>
    <t>Bloco 4 – 1º Pav</t>
  </si>
  <si>
    <t>DECED</t>
  </si>
  <si>
    <t>DENGEA</t>
  </si>
  <si>
    <t>DINTEC</t>
  </si>
  <si>
    <t>Sala de aula 08</t>
  </si>
  <si>
    <t>Sala de aula 09</t>
  </si>
  <si>
    <t>Bloco D</t>
  </si>
  <si>
    <t>Lab. Biologia</t>
  </si>
  <si>
    <t>Tutoria UAB/Sala Servidor</t>
  </si>
  <si>
    <t>Coordenação de Serviços Gerais</t>
  </si>
  <si>
    <t>SERCA</t>
  </si>
  <si>
    <t>Bloco 6 – Térreo</t>
  </si>
  <si>
    <t>Hall /entrada rampa</t>
  </si>
  <si>
    <t>Hall /entrada foyer</t>
  </si>
  <si>
    <t>Foyer</t>
  </si>
  <si>
    <t>Cópia</t>
  </si>
  <si>
    <t>Equipamentos</t>
  </si>
  <si>
    <t>Direção</t>
  </si>
  <si>
    <t>Internet</t>
  </si>
  <si>
    <t>Guarda Volume</t>
  </si>
  <si>
    <t>Sala de Estudo</t>
  </si>
  <si>
    <t>Midiateca</t>
  </si>
  <si>
    <t>W.C Masculino Foyer</t>
  </si>
  <si>
    <t>W.C Feminino Foyer</t>
  </si>
  <si>
    <t>W.C P.N.E Foyer</t>
  </si>
  <si>
    <t>W.C Masculino Biblioteca</t>
  </si>
  <si>
    <t>W.C Feminino Biblioteca</t>
  </si>
  <si>
    <t>W.C PNE Biblioteca</t>
  </si>
  <si>
    <t>W.C Direção</t>
  </si>
  <si>
    <t>Bloco 6 – 1º Pav</t>
  </si>
  <si>
    <t>Hall/entrada rampa</t>
  </si>
  <si>
    <t>Mini auditório</t>
  </si>
  <si>
    <t>Hall interno</t>
  </si>
  <si>
    <t>Sala direção</t>
  </si>
  <si>
    <t>Vice direção</t>
  </si>
  <si>
    <t>Secretaria direção</t>
  </si>
  <si>
    <t>Pool de secretarias</t>
  </si>
  <si>
    <t>Sala para professores</t>
  </si>
  <si>
    <t>Sala de departamento 01</t>
  </si>
  <si>
    <t>Sala de departamento 02</t>
  </si>
  <si>
    <t>Sala de departamento 03</t>
  </si>
  <si>
    <t>Sala de departamento 04</t>
  </si>
  <si>
    <t>Serca</t>
  </si>
  <si>
    <t>Engenharia de Alimentos</t>
  </si>
  <si>
    <t>Lab. Química 01</t>
  </si>
  <si>
    <t>Lab. Química 02</t>
  </si>
  <si>
    <t>Lab. Tratamento efluentes</t>
  </si>
  <si>
    <t>Lab. Física</t>
  </si>
  <si>
    <t>Lab. Sensorial</t>
  </si>
  <si>
    <t>Laticínios</t>
  </si>
  <si>
    <t>Processamento de chocolate</t>
  </si>
  <si>
    <t>Lab. carnes</t>
  </si>
  <si>
    <t>Lab. panificação</t>
  </si>
  <si>
    <t>Frutas e hortaliças</t>
  </si>
  <si>
    <t>Hall/entrada recep. Mat. prima</t>
  </si>
  <si>
    <t>Recepção matéria-prima</t>
  </si>
  <si>
    <t>Recepção mercadorias</t>
  </si>
  <si>
    <t>Lavagem bioquímica/efluentes</t>
  </si>
  <si>
    <t>Lavagem química</t>
  </si>
  <si>
    <t>Lavagem física</t>
  </si>
  <si>
    <t>Lavagem microbiologia</t>
  </si>
  <si>
    <t>Lavagem sensorial</t>
  </si>
  <si>
    <t>Vestiário feminino</t>
  </si>
  <si>
    <t>Vestiário masculino</t>
  </si>
  <si>
    <t>D.M.L</t>
  </si>
  <si>
    <t>Circulação laticinios</t>
  </si>
  <si>
    <t>Rampa/escada química</t>
  </si>
  <si>
    <t>Rampa/escada panificação</t>
  </si>
  <si>
    <t>ÁREAS EXTERNAS</t>
  </si>
  <si>
    <t>Áreas Livres dentro do Campus</t>
  </si>
  <si>
    <t>Calçadas e estacionamentos</t>
  </si>
  <si>
    <t>Rua com asfalto</t>
  </si>
  <si>
    <t>Áreas verdes interna</t>
  </si>
  <si>
    <t>Áreas Livres fora do Campus</t>
  </si>
  <si>
    <t>Calçada externa</t>
  </si>
  <si>
    <t>Área verde externa</t>
  </si>
  <si>
    <r>
      <rPr>
        <b/>
        <sz val="10"/>
        <color indexed="8"/>
        <rFont val="Arial"/>
        <family val="2"/>
      </rPr>
      <t>Nota 1:</t>
    </r>
    <r>
      <rPr>
        <sz val="10"/>
        <color indexed="8"/>
        <rFont val="Arial"/>
        <family val="2"/>
      </rPr>
      <t xml:space="preserve"> Nas áreas administrativas, as áreas internas (Piso Frio e Espaços Livres) serão limpos em dias alternados. Os Sanitários serão limpos diariamente.</t>
    </r>
  </si>
  <si>
    <r>
      <rPr>
        <b/>
        <sz val="10"/>
        <color indexed="8"/>
        <rFont val="Arial"/>
        <family val="2"/>
      </rPr>
      <t>Nota 2</t>
    </r>
    <r>
      <rPr>
        <sz val="10"/>
        <color indexed="8"/>
        <rFont val="Arial"/>
        <family val="2"/>
      </rPr>
      <t>: Os blocos que possuem Salas de Aulas, serão limpos conforme o turno de aulas do Bloco de Salas. Desta forma, as áreas de Espaços Livres, bem como os Sanitários serão limpos na mesma frequência que os turnos de Aula.</t>
    </r>
  </si>
  <si>
    <r>
      <rPr>
        <b/>
        <sz val="10"/>
        <color indexed="8"/>
        <rFont val="Arial"/>
        <family val="2"/>
      </rPr>
      <t xml:space="preserve">Nota 3: </t>
    </r>
    <r>
      <rPr>
        <sz val="10"/>
        <color indexed="8"/>
        <rFont val="Arial"/>
        <family val="2"/>
      </rPr>
      <t>Nos ambientes que contemplam salas de aula, conforme demonstrados nos respectivos quadros, em razão das características peculiares dos ambientes, devem ser alocados serventes em três turnos, pois requerem limpeza nos turnos matutinos, vespertinos e noturno.</t>
    </r>
  </si>
  <si>
    <r>
      <rPr>
        <b/>
        <sz val="10"/>
        <color indexed="8"/>
        <rFont val="Arial"/>
        <family val="2"/>
      </rPr>
      <t xml:space="preserve">Nota 4: </t>
    </r>
    <r>
      <rPr>
        <sz val="10"/>
        <color indexed="8"/>
        <rFont val="Arial"/>
        <family val="2"/>
      </rPr>
      <t>Os Laboratórios serão limpos em dias alternados. Sendo obrigatório o atendimento as normas  Procedimento Operacional Padrão - POP do laboratório.</t>
    </r>
  </si>
  <si>
    <r>
      <rPr>
        <b/>
        <sz val="10"/>
        <color indexed="8"/>
        <rFont val="Arial"/>
        <family val="2"/>
      </rPr>
      <t>Nota 5:</t>
    </r>
    <r>
      <rPr>
        <sz val="10"/>
        <color indexed="8"/>
        <rFont val="Arial"/>
        <family val="2"/>
      </rPr>
      <t xml:space="preserve"> A varrição de passeios e arruamentos serão em dias alternados.</t>
    </r>
  </si>
  <si>
    <r>
      <rPr>
        <b/>
        <sz val="10"/>
        <color indexed="8"/>
        <rFont val="Arial"/>
        <family val="2"/>
      </rPr>
      <t>Nota 6:</t>
    </r>
    <r>
      <rPr>
        <sz val="10"/>
        <color indexed="8"/>
        <rFont val="Arial"/>
        <family val="2"/>
      </rPr>
      <t xml:space="preserve"> A Biblioteca será limpa diariamente e os seus sanitários serão limpos duas vezes ao dia.</t>
    </r>
  </si>
  <si>
    <t xml:space="preserve">ÁREAS INTERNAS - Vilhena </t>
  </si>
  <si>
    <t>SALAS/ ADMINISTRATIVO</t>
  </si>
  <si>
    <t>Bloco 2 - Térreo</t>
  </si>
  <si>
    <t>Saguão</t>
  </si>
  <si>
    <t>Sala servidores terceirizados</t>
  </si>
  <si>
    <t>Diretório Acadêmico</t>
  </si>
  <si>
    <t>NAEE</t>
  </si>
  <si>
    <t>WC masculino auditório</t>
  </si>
  <si>
    <t>WC feminino auditório</t>
  </si>
  <si>
    <t>WC masculino salas</t>
  </si>
  <si>
    <t>WC feminino salas</t>
  </si>
  <si>
    <t>WC PNE</t>
  </si>
  <si>
    <t>Bloco 2 - 1º Pav</t>
  </si>
  <si>
    <t>Coordenação de Orçamento</t>
  </si>
  <si>
    <t>Sala TI</t>
  </si>
  <si>
    <t>CSG</t>
  </si>
  <si>
    <t>Sec. Direção</t>
  </si>
  <si>
    <t>Sacada</t>
  </si>
  <si>
    <t>WC direção</t>
  </si>
  <si>
    <t>WC corredor</t>
  </si>
  <si>
    <t>Sala de videoconferência</t>
  </si>
  <si>
    <t>Xerox</t>
  </si>
  <si>
    <t>Sala Gerência</t>
  </si>
  <si>
    <t>Sala de Estudo em Grupo</t>
  </si>
  <si>
    <t>Sala de processamento Bibliotecária</t>
  </si>
  <si>
    <t>Sala de estudo</t>
  </si>
  <si>
    <t>Banheiro feminino foyer</t>
  </si>
  <si>
    <t>Banheiro masculino foyer</t>
  </si>
  <si>
    <t>Banheiro PNE foyer</t>
  </si>
  <si>
    <t>Banheiro Gerência</t>
  </si>
  <si>
    <t>Salas</t>
  </si>
  <si>
    <t>LAB. DE CIÊNCIAS NATURAIS</t>
  </si>
  <si>
    <t>LEPE</t>
  </si>
  <si>
    <t>Grupo de Pesquisa LICUSBI</t>
  </si>
  <si>
    <t>Sala PIBID</t>
  </si>
  <si>
    <t>ECCONT</t>
  </si>
  <si>
    <t>Gabinetes</t>
  </si>
  <si>
    <t>ESTÚDIO TV</t>
  </si>
  <si>
    <t>Brinquedoteca</t>
  </si>
  <si>
    <t>Lab. línguas</t>
  </si>
  <si>
    <t>Ilha de edição de áudio</t>
  </si>
  <si>
    <t>Aquário de gravação</t>
  </si>
  <si>
    <t>Lab. de impresso</t>
  </si>
  <si>
    <t>Ilha de edição de TV</t>
  </si>
  <si>
    <t>Mini redação de texto</t>
  </si>
  <si>
    <t>Estúdio de TV</t>
  </si>
  <si>
    <t>Despensa</t>
  </si>
  <si>
    <t>WC sala professores</t>
  </si>
  <si>
    <t>WC brinquedoteca</t>
  </si>
  <si>
    <t>Circulação banheiros</t>
  </si>
  <si>
    <t>Padrão</t>
  </si>
  <si>
    <t>Bloco 10 - Térreo</t>
  </si>
  <si>
    <t>Lab. 1</t>
  </si>
  <si>
    <t>Sala de aula 07</t>
  </si>
  <si>
    <t>Sala de aula 06</t>
  </si>
  <si>
    <t>Bloco 10 - 1º Pav</t>
  </si>
  <si>
    <r>
      <rPr>
        <b/>
        <sz val="10"/>
        <color indexed="8"/>
        <rFont val="Arial"/>
        <family val="2"/>
      </rPr>
      <t>ÁREAS INTERNAS - Ji-Paraná -</t>
    </r>
    <r>
      <rPr>
        <sz val="10"/>
        <color indexed="8"/>
        <rFont val="Arial"/>
        <family val="2"/>
      </rPr>
      <t xml:space="preserve"> </t>
    </r>
  </si>
  <si>
    <t>Museu</t>
  </si>
  <si>
    <t>WC masculino</t>
  </si>
  <si>
    <t>WC feminino</t>
  </si>
  <si>
    <t>RESTAURANTE UNIVERSITÁRIO - Piso superior</t>
  </si>
  <si>
    <t>Áreas de salas</t>
  </si>
  <si>
    <t>Casa de máquinas</t>
  </si>
  <si>
    <t>Escadas</t>
  </si>
  <si>
    <t>BNH feminino</t>
  </si>
  <si>
    <t>BNH masculino</t>
  </si>
  <si>
    <t>Biblioteca Terreo</t>
  </si>
  <si>
    <t>EAD</t>
  </si>
  <si>
    <t>Cópias</t>
  </si>
  <si>
    <t>Guarda-volume</t>
  </si>
  <si>
    <t xml:space="preserve">Sala de estudo </t>
  </si>
  <si>
    <t>Banheiro diretor</t>
  </si>
  <si>
    <t>Biblioteca 1ºPav</t>
  </si>
  <si>
    <t>Sala dep. 1</t>
  </si>
  <si>
    <t>Sala dep. 2</t>
  </si>
  <si>
    <t>Sala dep. 3</t>
  </si>
  <si>
    <t>Sala dep. 4</t>
  </si>
  <si>
    <t>Sala professores 1</t>
  </si>
  <si>
    <t>Sala professores 2</t>
  </si>
  <si>
    <t>Sala professores 3</t>
  </si>
  <si>
    <t>Sala professores 4</t>
  </si>
  <si>
    <t>Sala professores 5</t>
  </si>
  <si>
    <t>Sala professores 6</t>
  </si>
  <si>
    <t>Sala vice direção</t>
  </si>
  <si>
    <t>Sala reuniões</t>
  </si>
  <si>
    <t>Biblioteca Antiga</t>
  </si>
  <si>
    <t>VAB</t>
  </si>
  <si>
    <t>Biblioteca antiga</t>
  </si>
  <si>
    <t>Administrativo</t>
  </si>
  <si>
    <t>DCAS projetos</t>
  </si>
  <si>
    <t>Labmat</t>
  </si>
  <si>
    <t>GPEB</t>
  </si>
  <si>
    <t>Sala guarda</t>
  </si>
  <si>
    <t>Eng. Ambiental - Terreo</t>
  </si>
  <si>
    <t>Laboratório 01</t>
  </si>
  <si>
    <t>Sala de materiais</t>
  </si>
  <si>
    <t>Laboratório 02</t>
  </si>
  <si>
    <t>Laboratório 03</t>
  </si>
  <si>
    <t>Laboratório 04</t>
  </si>
  <si>
    <t>BLOCO ENG. AMBIENTAL – 1º PAV.</t>
  </si>
  <si>
    <t xml:space="preserve">Rampa </t>
  </si>
  <si>
    <t>BLOCO ENG. AMBIENTAL – 2º PAV.</t>
  </si>
  <si>
    <t>Bloco Padrão Térreo</t>
  </si>
  <si>
    <t>Bloco Padrão 1º Pav</t>
  </si>
  <si>
    <t>Lab. 2</t>
  </si>
  <si>
    <t>Lab. 3</t>
  </si>
  <si>
    <t>Lab. 4</t>
  </si>
  <si>
    <t>Laboratório Hidro</t>
  </si>
  <si>
    <t>Bloco da Garagem</t>
  </si>
  <si>
    <t>Lab. físico químico</t>
  </si>
  <si>
    <t>LBA</t>
  </si>
  <si>
    <t>Lab. Info</t>
  </si>
  <si>
    <t>Projeto DEHS</t>
  </si>
  <si>
    <t>TI</t>
  </si>
  <si>
    <t>DME</t>
  </si>
  <si>
    <t>DEFIJI Térreo</t>
  </si>
  <si>
    <t>DEFIJI</t>
  </si>
  <si>
    <t>DEFIJI 1ºPav</t>
  </si>
  <si>
    <t>Lab.teoria</t>
  </si>
  <si>
    <t xml:space="preserve">ÁREAS INTERNAS - Guajará-Mirim </t>
  </si>
  <si>
    <t>Mini-Auditório</t>
  </si>
  <si>
    <t>Depósito da Coordenação de Patrimônio</t>
  </si>
  <si>
    <t>Depósito equip. Inform.</t>
  </si>
  <si>
    <t>Protocolo acadêmico</t>
  </si>
  <si>
    <t>Laboratório/Pedagogia</t>
  </si>
  <si>
    <t>Bloco Laboratorio</t>
  </si>
  <si>
    <t>Lab. biologia/quimica</t>
  </si>
  <si>
    <t>Sala responsável</t>
  </si>
  <si>
    <t>Lab. info/geoprocessamento</t>
  </si>
  <si>
    <t>Fotocopiadora</t>
  </si>
  <si>
    <t>CPAv/CGM</t>
  </si>
  <si>
    <t>DACL</t>
  </si>
  <si>
    <t>Bloco Administrativo</t>
  </si>
  <si>
    <t>Arquivo do Campus/Em construção</t>
  </si>
  <si>
    <t>DACSA</t>
  </si>
  <si>
    <t>DACA</t>
  </si>
  <si>
    <t>DACE</t>
  </si>
  <si>
    <t>EUS</t>
  </si>
  <si>
    <t>Sala dos professores</t>
  </si>
  <si>
    <t>Banheiros Novos</t>
  </si>
  <si>
    <t>Bloco Diretoria</t>
  </si>
  <si>
    <t>Coord. compras</t>
  </si>
  <si>
    <t>Sala desocupada</t>
  </si>
  <si>
    <t>Cood. Finanças</t>
  </si>
  <si>
    <t>PROEXT</t>
  </si>
  <si>
    <t>Depósito livros</t>
  </si>
  <si>
    <t>Banheiro direção</t>
  </si>
  <si>
    <t>Bloco Depósito Provisório</t>
  </si>
  <si>
    <t>Barracão de madeira</t>
  </si>
  <si>
    <t>Bloco CEPLA</t>
  </si>
  <si>
    <t>Laboratório CEPLA/DACL</t>
  </si>
  <si>
    <t>Sala CEPLA/DACL</t>
  </si>
  <si>
    <t>Biblioteca CEPLA/DACL</t>
  </si>
  <si>
    <t>Sala apoio CEPLA/DACL</t>
  </si>
  <si>
    <t>Coordenação CEPLA/DACL</t>
  </si>
  <si>
    <t>GEPCAP/DACSA</t>
  </si>
  <si>
    <t>PAVIMENTO TÉRREO</t>
  </si>
  <si>
    <t>SALA 39-A - Auditório</t>
  </si>
  <si>
    <t>SALA 39-B - Midiateca</t>
  </si>
  <si>
    <t>SALA 40 – Sala de Equipamentos</t>
  </si>
  <si>
    <t>SALA 41 - Copa</t>
  </si>
  <si>
    <t>SALA 42 – Direção da Biblioteca</t>
  </si>
  <si>
    <t>Banheiro da Sala 42</t>
  </si>
  <si>
    <t>Foyer/Circulação</t>
  </si>
  <si>
    <t>Sala 43 – Fotocopiadora</t>
  </si>
  <si>
    <t>Sala 44-A - Biblioteca</t>
  </si>
  <si>
    <t>Sala 44-B – Guarda Volumes</t>
  </si>
  <si>
    <t>Sala 44-C – Equipamentos de Rede</t>
  </si>
  <si>
    <t>Sala 44-D – Sala de Computadores</t>
  </si>
  <si>
    <t>Sala 44-E – Sala de Estudo</t>
  </si>
  <si>
    <t>Sala 44-F – Sala de Estudo</t>
  </si>
  <si>
    <t>Sala 44-G – Sala de Estudo</t>
  </si>
  <si>
    <t>Sala 44-H – Sala de Estudo</t>
  </si>
  <si>
    <t>Hall/Entrada</t>
  </si>
  <si>
    <t>Rampa de Acesso ao Pavimento Superior</t>
  </si>
  <si>
    <t>PAVIMENTO SUPERIOR</t>
  </si>
  <si>
    <t>Sala 45 - Auditório</t>
  </si>
  <si>
    <t>Sala 46-A - SERCA</t>
  </si>
  <si>
    <t>Sala 46-B – Arquivo da SERCA</t>
  </si>
  <si>
    <t>Sala 47-A - Coordenadorias</t>
  </si>
  <si>
    <t>Sala 47-B – Arquivo das Coordenadorias</t>
  </si>
  <si>
    <t>Sala 48 – Gabinete da Direção</t>
  </si>
  <si>
    <t>Sala 49-A – Secretaria da Direção</t>
  </si>
  <si>
    <t>Sala 49-B – Arquivo da Direção</t>
  </si>
  <si>
    <t>Sala 50 – Departamento 1</t>
  </si>
  <si>
    <t>Sala 51 – Departamento 2</t>
  </si>
  <si>
    <t>Sala 52 – Departamento 3</t>
  </si>
  <si>
    <t>Sala 53 – Departamento 4</t>
  </si>
  <si>
    <t>Sala 54 – Sala p/ professor</t>
  </si>
  <si>
    <t>Sala 55 – Sala p/ professor</t>
  </si>
  <si>
    <t>Sala 56 – Equipamentos de Rede</t>
  </si>
  <si>
    <t>Sala 57 – Sala p/ professor</t>
  </si>
  <si>
    <t>Sala 58 – Sala de Reuniões</t>
  </si>
  <si>
    <t>Sala 59 - Copa</t>
  </si>
  <si>
    <t xml:space="preserve">ÁREAS INTERNAS - Cacoal </t>
  </si>
  <si>
    <t>Motorista</t>
  </si>
  <si>
    <t>Motoristas</t>
  </si>
  <si>
    <t>Atendimento serca</t>
  </si>
  <si>
    <t>Secretaria diretor</t>
  </si>
  <si>
    <t>Sala do diretor</t>
  </si>
  <si>
    <t>GSGC</t>
  </si>
  <si>
    <t>Orientação pedagógica</t>
  </si>
  <si>
    <t>Arquivo passivo</t>
  </si>
  <si>
    <t>Circulação frente</t>
  </si>
  <si>
    <t>Área de serviço</t>
  </si>
  <si>
    <t>Split</t>
  </si>
  <si>
    <t>Banheiros</t>
  </si>
  <si>
    <t>Depósito Mat de Limpeza</t>
  </si>
  <si>
    <t>Sala - Laboratório Info CC</t>
  </si>
  <si>
    <t>Pátio e Auditório</t>
  </si>
  <si>
    <t>Pátio coberto</t>
  </si>
  <si>
    <t>Auditório/palco</t>
  </si>
  <si>
    <t>Camarim feminino</t>
  </si>
  <si>
    <t>Camarim masculino</t>
  </si>
  <si>
    <t>Área de Serviço</t>
  </si>
  <si>
    <t>Ambiente 1</t>
  </si>
  <si>
    <t>Ambiente 2</t>
  </si>
  <si>
    <t xml:space="preserve">Bloco de Salas </t>
  </si>
  <si>
    <t>Sala de reuniões</t>
  </si>
  <si>
    <t>Bloco Diretório Acadêmico</t>
  </si>
  <si>
    <t>Sala Manuten Predial</t>
  </si>
  <si>
    <t>Arquivo Morto</t>
  </si>
  <si>
    <t>Sala - Almoxarifado</t>
  </si>
  <si>
    <t>Sala - NPJ</t>
  </si>
  <si>
    <t>Sala - Depto Direito</t>
  </si>
  <si>
    <t>Sala - Depto Administração</t>
  </si>
  <si>
    <t>Bloco de Estudos</t>
  </si>
  <si>
    <t>Hall de entrada</t>
  </si>
  <si>
    <t>Sala de coordenação</t>
  </si>
  <si>
    <t>Lab. biblioteca</t>
  </si>
  <si>
    <t>Bloco 16 - Térreo</t>
  </si>
  <si>
    <t>Lab. 1 - Química</t>
  </si>
  <si>
    <t>Lab. 2 - Física</t>
  </si>
  <si>
    <t>Lab. 3 - Desenho</t>
  </si>
  <si>
    <t>Lab. 4 - Informática</t>
  </si>
  <si>
    <t>Sala sob a rampa</t>
  </si>
  <si>
    <t>Bloco 16 - 1º Pav</t>
  </si>
  <si>
    <t>Restaurante Universitário - Superior</t>
  </si>
  <si>
    <t>Sala de Atendimento</t>
  </si>
  <si>
    <t>Sala de Reuniões</t>
  </si>
  <si>
    <t xml:space="preserve">ÁREAS INTERNAS - Presidente Médici - Campus </t>
  </si>
  <si>
    <t>GUARITA – CSG Antiga</t>
  </si>
  <si>
    <t>Ambiente 01</t>
  </si>
  <si>
    <t>Ambiente 02</t>
  </si>
  <si>
    <t>Ambiente 03</t>
  </si>
  <si>
    <t>Ambiente 04</t>
  </si>
  <si>
    <t>Ambiente 05</t>
  </si>
  <si>
    <t>Ambiente 06</t>
  </si>
  <si>
    <t>BLOCO
ADMINISTRATIVO</t>
  </si>
  <si>
    <t>Sala dos técnicos</t>
  </si>
  <si>
    <t>Entrada DEPA</t>
  </si>
  <si>
    <t>DEPA</t>
  </si>
  <si>
    <t>Entrada Direção</t>
  </si>
  <si>
    <t>Central Internet</t>
  </si>
  <si>
    <t>DZO</t>
  </si>
  <si>
    <t>Interna Lab. Info</t>
  </si>
  <si>
    <t>Interna Biblioteca</t>
  </si>
  <si>
    <t>Pátio - entrada</t>
  </si>
  <si>
    <t>Circulação 01 - Adm</t>
  </si>
  <si>
    <t>Circulação 02 - Biblio</t>
  </si>
  <si>
    <t>Depósito DEPA</t>
  </si>
  <si>
    <t>Hall banheiros</t>
  </si>
  <si>
    <t>BLOCO
Salas de Aula - Auditório</t>
  </si>
  <si>
    <t>Pátio</t>
  </si>
  <si>
    <t>Copa entrada</t>
  </si>
  <si>
    <t>Depósito Terceirizados</t>
  </si>
  <si>
    <t>Circulação Sala Profs.</t>
  </si>
  <si>
    <t>Circulação Salas de Aula</t>
  </si>
  <si>
    <t>Sala dos Professores</t>
  </si>
  <si>
    <t>Banheiro Terceirizados</t>
  </si>
  <si>
    <t>Depósito Material de Limpeza</t>
  </si>
  <si>
    <t>Lavanderia</t>
  </si>
  <si>
    <t>LABORATÓRIO 1</t>
  </si>
  <si>
    <t>Sala de material</t>
  </si>
  <si>
    <t>LABORATÓRIO 2</t>
  </si>
  <si>
    <t>LABORATÓRIO 3</t>
  </si>
  <si>
    <t>ALMOXARIFADO VELHO
DORM./VEST.FEM.</t>
  </si>
  <si>
    <t>Dormitório</t>
  </si>
  <si>
    <t>Circulação 01</t>
  </si>
  <si>
    <t>Circulação 02</t>
  </si>
  <si>
    <t>Vestiário 01</t>
  </si>
  <si>
    <t>Vestiário 02</t>
  </si>
  <si>
    <t>DORM./VEST. MASC.</t>
  </si>
  <si>
    <t>Garagem</t>
  </si>
  <si>
    <t>CSG NOVA</t>
  </si>
  <si>
    <t>CSG - CPA</t>
  </si>
  <si>
    <t>Depósito Bens novos</t>
  </si>
  <si>
    <t>Depósito Desfazimento</t>
  </si>
  <si>
    <t>Depósito Ferramentas</t>
  </si>
  <si>
    <t>Cozinha</t>
  </si>
  <si>
    <t>WC - Depósito</t>
  </si>
  <si>
    <t>Áreas</t>
  </si>
  <si>
    <t>Casa</t>
  </si>
  <si>
    <t>Casa de insumos</t>
  </si>
  <si>
    <t>Viveiro</t>
  </si>
  <si>
    <t>PRÉDIO NOVO
Futura Instalações da Biblioteca e do Bloco Administrativo</t>
  </si>
  <si>
    <t>Bloco 13 - Térreo</t>
  </si>
  <si>
    <t>Guarda-volumes</t>
  </si>
  <si>
    <t>WC feminino foyer</t>
  </si>
  <si>
    <t>WC masculino foyer</t>
  </si>
  <si>
    <t>WC PNE foyer</t>
  </si>
  <si>
    <t>WC feminino biblioteca</t>
  </si>
  <si>
    <t>WC masculino biblioteca</t>
  </si>
  <si>
    <t>WC PNE biblioteca</t>
  </si>
  <si>
    <t>Bloco 13 - 1º Pav</t>
  </si>
  <si>
    <t>BLOCO DE ANATOMIA</t>
  </si>
  <si>
    <t>Lab. 05</t>
  </si>
  <si>
    <t>Calçadas</t>
  </si>
  <si>
    <t xml:space="preserve">ÁREAS INTERNAS - Presidente Médici - Base Psicultura </t>
  </si>
  <si>
    <t>Interior</t>
  </si>
  <si>
    <t>Laboratório e Almoxarifado</t>
  </si>
  <si>
    <t>Sala das Rações de Peixe</t>
  </si>
  <si>
    <t xml:space="preserve">ÁREAS INTERNAS - Ariquemes </t>
  </si>
  <si>
    <t xml:space="preserve">ÁREAS INTERNAS - Rolim de Moura Campus </t>
  </si>
  <si>
    <t>Sala 1</t>
  </si>
  <si>
    <t>Sala 2</t>
  </si>
  <si>
    <t>Sala 3</t>
  </si>
  <si>
    <t>Laboratório de Info</t>
  </si>
  <si>
    <t>Sala 4</t>
  </si>
  <si>
    <t>Sala 5</t>
  </si>
  <si>
    <t>Depto. de Eng. Florestal</t>
  </si>
  <si>
    <t>Depto. De Agronomia</t>
  </si>
  <si>
    <t>Depto. De Educação</t>
  </si>
  <si>
    <t>Depto. De História</t>
  </si>
  <si>
    <t>Depto. De Medicina Veterinária</t>
  </si>
  <si>
    <t>Sala Equipe de Limpeza</t>
  </si>
  <si>
    <t>WC feminino professores</t>
  </si>
  <si>
    <t>WC masculino professores</t>
  </si>
  <si>
    <t>Projeto Amigos da Gente</t>
  </si>
  <si>
    <t>GEPPEA</t>
  </si>
  <si>
    <t>Laboratório de Águas</t>
  </si>
  <si>
    <t>Sala vigilantes</t>
  </si>
  <si>
    <t>Quadra Poliesportiva</t>
  </si>
  <si>
    <t>Quadra de esportes</t>
  </si>
  <si>
    <t>Empresa Junior</t>
  </si>
  <si>
    <t>Bloco Padrão - Térreo</t>
  </si>
  <si>
    <t>Sala de aula 11</t>
  </si>
  <si>
    <t>Sala de aula 15</t>
  </si>
  <si>
    <t>Sala de aula 14</t>
  </si>
  <si>
    <t>Sala de aula 16</t>
  </si>
  <si>
    <t>Sala de aula 10</t>
  </si>
  <si>
    <t>Sala de aula 13</t>
  </si>
  <si>
    <t>Laboratório Microscopia</t>
  </si>
  <si>
    <t>Bloco Padrão - 1º Pav</t>
  </si>
  <si>
    <t>Laboratório de Bioquímica</t>
  </si>
  <si>
    <t>Laboratório de Histologia</t>
  </si>
  <si>
    <t>Laboratório de Anatomia</t>
  </si>
  <si>
    <t>Lab. de Microbiologia</t>
  </si>
  <si>
    <t>Sala de aula 17</t>
  </si>
  <si>
    <t>Centro de Documentação</t>
  </si>
  <si>
    <t>Sala de aula 18</t>
  </si>
  <si>
    <t>Sala de aula 19</t>
  </si>
  <si>
    <t>Sala de aula 20</t>
  </si>
  <si>
    <t>ÁREAS INTERNAS - Rolim de Moura FAZENDA</t>
  </si>
  <si>
    <t>Laboratório Fruticultura</t>
  </si>
  <si>
    <t>Coordenador</t>
  </si>
  <si>
    <t>Laboratório Horticultura</t>
  </si>
  <si>
    <t>Laboratório Herbário</t>
  </si>
  <si>
    <t>Laboratório Tecnologia da Madeira</t>
  </si>
  <si>
    <t>Bloco de Salas e Banheiros</t>
  </si>
  <si>
    <t>Sala ao lado</t>
  </si>
  <si>
    <t>Vestiário Masculino</t>
  </si>
  <si>
    <t>Sala dentro do vestiário masculino</t>
  </si>
  <si>
    <t>Vestiário Feminino</t>
  </si>
  <si>
    <t>Sala dentro do vestiário feminino</t>
  </si>
  <si>
    <t>Laboratório Medicina Veterinária</t>
  </si>
  <si>
    <t>Bloco de Salas de Aula</t>
  </si>
  <si>
    <t>Laboratórios de Medicina Veterinária</t>
  </si>
  <si>
    <t>Anatomia</t>
  </si>
  <si>
    <t>Parasitologia</t>
  </si>
  <si>
    <t>Sala Info</t>
  </si>
  <si>
    <t>Sala de Professor</t>
  </si>
  <si>
    <t>Lab. De Zoologia</t>
  </si>
  <si>
    <t>Lab. de Entomologia</t>
  </si>
  <si>
    <t>Laboratório de Solos</t>
  </si>
  <si>
    <t>Sala de desenho técnico</t>
  </si>
  <si>
    <t>Laboratório de Microbiologia</t>
  </si>
  <si>
    <t>Laboratório de Fitopatologia</t>
  </si>
  <si>
    <t>Laboratório de Mecanização</t>
  </si>
  <si>
    <t>Laboratório de Apicultura</t>
  </si>
  <si>
    <t>Unidade: Rolim de Moura (Campus e Fazenda)</t>
  </si>
  <si>
    <t>Unidade: Rolim de Moura - Fazenda</t>
  </si>
  <si>
    <t>Área Física</t>
  </si>
  <si>
    <t>Quantidade previsto</t>
  </si>
  <si>
    <t>Calçadas, estacionamentos, rampas e passarelas</t>
  </si>
  <si>
    <t>Áreas livres interna</t>
  </si>
  <si>
    <t>Rua de terra até os tanques de peixe</t>
  </si>
  <si>
    <r>
      <rPr>
        <b/>
        <sz val="10"/>
        <color indexed="8"/>
        <rFont val="Arial"/>
        <family val="2"/>
      </rPr>
      <t>Nota 1:</t>
    </r>
    <r>
      <rPr>
        <sz val="10"/>
        <color indexed="8"/>
        <rFont val="Arial"/>
        <family val="2"/>
      </rPr>
      <t xml:space="preserve"> Alguns blocos adotaram a frequência de serem limpos semanalmente, outros serão limpos quinzenalmente, inclusive as áreas de banheiros.</t>
    </r>
  </si>
  <si>
    <r>
      <rPr>
        <b/>
        <sz val="10"/>
        <color indexed="8"/>
        <rFont val="Arial"/>
        <family val="2"/>
      </rPr>
      <t xml:space="preserve">Nota 2: </t>
    </r>
    <r>
      <rPr>
        <sz val="10"/>
        <color indexed="8"/>
        <rFont val="Arial"/>
        <family val="2"/>
      </rPr>
      <t>Algumas salas, deixaram de serem limpas em virtude de estarem desativadas.</t>
    </r>
  </si>
  <si>
    <r>
      <rPr>
        <b/>
        <sz val="10"/>
        <color indexed="8"/>
        <rFont val="Arial"/>
        <family val="2"/>
      </rPr>
      <t xml:space="preserve">Nota 3: </t>
    </r>
    <r>
      <rPr>
        <sz val="10"/>
        <color indexed="8"/>
        <rFont val="Arial"/>
        <family val="2"/>
      </rPr>
      <t>A gararem será limpa quinzenalmente.</t>
    </r>
  </si>
  <si>
    <t>Unidade: Rolim de Moura - Campus</t>
  </si>
  <si>
    <t>ÁREAS INTERNAS - Rolim de Moura Campus</t>
  </si>
  <si>
    <t>ÁREAS LIVRES DENTRO DO CAMPUS</t>
  </si>
  <si>
    <t>Calçadas, estacionamentos, passarelas e pátio</t>
  </si>
  <si>
    <t>Rua principal</t>
  </si>
  <si>
    <r>
      <rPr>
        <b/>
        <sz val="10"/>
        <color indexed="8"/>
        <rFont val="Arial"/>
        <family val="2"/>
      </rPr>
      <t xml:space="preserve">Nota 4: </t>
    </r>
    <r>
      <rPr>
        <sz val="10"/>
        <color indexed="8"/>
        <rFont val="Arial"/>
        <family val="2"/>
      </rPr>
      <t>Os Depósitos/Arquivos/Galpões e Quadra de Esportes serão limpos quinzenalmente.</t>
    </r>
  </si>
  <si>
    <r>
      <rPr>
        <b/>
        <sz val="10"/>
        <color indexed="8"/>
        <rFont val="Arial"/>
        <family val="2"/>
      </rPr>
      <t xml:space="preserve">Nota 5: </t>
    </r>
    <r>
      <rPr>
        <sz val="10"/>
        <color indexed="8"/>
        <rFont val="Arial"/>
        <family val="2"/>
      </rPr>
      <t>Os Laboratórios serão limpos em dias alternados. Sendo obrigatório o atendimento as normas  Procedimento Operacional Padrão - POP do laboratório.</t>
    </r>
  </si>
  <si>
    <r>
      <rPr>
        <b/>
        <sz val="10"/>
        <color indexed="8"/>
        <rFont val="Arial"/>
        <family val="2"/>
      </rPr>
      <t>Nota 6:</t>
    </r>
    <r>
      <rPr>
        <sz val="10"/>
        <color indexed="8"/>
        <rFont val="Arial"/>
        <family val="2"/>
      </rPr>
      <t xml:space="preserve"> A varrição de passeios e arruamentos serão em dias alternados.</t>
    </r>
  </si>
  <si>
    <r>
      <rPr>
        <b/>
        <sz val="10"/>
        <color indexed="8"/>
        <rFont val="Arial"/>
        <family val="2"/>
      </rPr>
      <t>Nota 7:</t>
    </r>
    <r>
      <rPr>
        <sz val="10"/>
        <color indexed="8"/>
        <rFont val="Arial"/>
        <family val="2"/>
      </rPr>
      <t xml:space="preserve"> A Biblioteca será limpa diariamente e os seus sanitários serão limpos duas vezes ao dia.</t>
    </r>
  </si>
</sst>
</file>

<file path=xl/styles.xml><?xml version="1.0" encoding="utf-8"?>
<styleSheet xmlns="http://schemas.openxmlformats.org/spreadsheetml/2006/main">
  <numFmts count="10">
    <numFmt numFmtId="164" formatCode="General"/>
    <numFmt numFmtId="165" formatCode="[$R$-416]\ #,##0.00;[RED]\-[$R$-416]\ #,##0.00"/>
    <numFmt numFmtId="166" formatCode="0"/>
    <numFmt numFmtId="167" formatCode="_-* #,##0.00_-;\-* #,##0.00_-;_-* \-??_-;_-@_-"/>
    <numFmt numFmtId="168" formatCode="0.00"/>
    <numFmt numFmtId="169" formatCode="General"/>
    <numFmt numFmtId="170" formatCode="0.0"/>
    <numFmt numFmtId="171" formatCode="#,##0"/>
    <numFmt numFmtId="172" formatCode="#,##0.00"/>
    <numFmt numFmtId="173" formatCode="#,##0.0"/>
  </numFmts>
  <fonts count="29">
    <font>
      <sz val="11"/>
      <color indexed="8"/>
      <name val="Arial"/>
      <family val="2"/>
    </font>
    <font>
      <sz val="10"/>
      <name val="Arial"/>
      <family val="0"/>
    </font>
    <font>
      <b/>
      <i/>
      <sz val="16"/>
      <color indexed="8"/>
      <name val="Arial"/>
      <family val="2"/>
    </font>
    <font>
      <b/>
      <i/>
      <u val="single"/>
      <sz val="11"/>
      <color indexed="8"/>
      <name val="Arial"/>
      <family val="2"/>
    </font>
    <font>
      <sz val="10"/>
      <color indexed="8"/>
      <name val="Times New Roman"/>
      <family val="1"/>
    </font>
    <font>
      <sz val="10"/>
      <name val="Times New Roman"/>
      <family val="1"/>
    </font>
    <font>
      <b/>
      <sz val="10"/>
      <name val="Times New Roman"/>
      <family val="1"/>
    </font>
    <font>
      <b/>
      <sz val="8"/>
      <name val="Times New Roman"/>
      <family val="1"/>
    </font>
    <font>
      <sz val="8"/>
      <name val="Times New Roman"/>
      <family val="1"/>
    </font>
    <font>
      <sz val="10"/>
      <color indexed="22"/>
      <name val="Times New Roman"/>
      <family val="1"/>
    </font>
    <font>
      <b/>
      <sz val="10"/>
      <color indexed="8"/>
      <name val="Times New Roman"/>
      <family val="1"/>
    </font>
    <font>
      <sz val="10"/>
      <color indexed="55"/>
      <name val="Times New Roman"/>
      <family val="1"/>
    </font>
    <font>
      <i/>
      <sz val="11"/>
      <color indexed="23"/>
      <name val="Calibri"/>
      <family val="2"/>
    </font>
    <font>
      <sz val="10"/>
      <color indexed="10"/>
      <name val="Times New Roman"/>
      <family val="1"/>
    </font>
    <font>
      <sz val="10"/>
      <color indexed="8"/>
      <name val="Tahoma"/>
      <family val="2"/>
    </font>
    <font>
      <sz val="10"/>
      <color indexed="8"/>
      <name val="Arial"/>
      <family val="2"/>
    </font>
    <font>
      <b/>
      <sz val="10"/>
      <color indexed="8"/>
      <name val="Arial"/>
      <family val="2"/>
    </font>
    <font>
      <b/>
      <sz val="8"/>
      <color indexed="8"/>
      <name val="Times New Roman"/>
      <family val="1"/>
    </font>
    <font>
      <sz val="10"/>
      <color indexed="10"/>
      <name val="Arial"/>
      <family val="2"/>
    </font>
    <font>
      <sz val="8"/>
      <color indexed="8"/>
      <name val="Times New Roman"/>
      <family val="1"/>
    </font>
    <font>
      <b/>
      <sz val="9"/>
      <color indexed="8"/>
      <name val="Tahoma"/>
      <family val="2"/>
    </font>
    <font>
      <sz val="9"/>
      <color indexed="8"/>
      <name val="Tahoma"/>
      <family val="2"/>
    </font>
    <font>
      <b/>
      <sz val="9"/>
      <color indexed="8"/>
      <name val="Segoe UI"/>
      <family val="2"/>
    </font>
    <font>
      <sz val="9"/>
      <color indexed="8"/>
      <name val="Segoe UI"/>
      <family val="2"/>
    </font>
    <font>
      <sz val="9.5"/>
      <name val="Arial"/>
      <family val="2"/>
    </font>
    <font>
      <sz val="11"/>
      <color indexed="10"/>
      <name val="Arial"/>
      <family val="2"/>
    </font>
    <font>
      <b/>
      <sz val="10"/>
      <color indexed="10"/>
      <name val="Arial"/>
      <family val="2"/>
    </font>
    <font>
      <sz val="11"/>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Border="0" applyProtection="0">
      <alignment horizontal="center"/>
    </xf>
    <xf numFmtId="164" fontId="2" fillId="0" borderId="0" applyNumberFormat="0" applyBorder="0" applyProtection="0">
      <alignment horizontal="center" textRotation="90"/>
    </xf>
    <xf numFmtId="164" fontId="3" fillId="0" borderId="0" applyNumberFormat="0" applyBorder="0" applyProtection="0">
      <alignment/>
    </xf>
    <xf numFmtId="165" fontId="3" fillId="0" borderId="0" applyBorder="0" applyProtection="0">
      <alignment/>
    </xf>
    <xf numFmtId="164" fontId="12" fillId="0" borderId="0" applyNumberFormat="0" applyFill="0" applyBorder="0" applyAlignment="0" applyProtection="0"/>
  </cellStyleXfs>
  <cellXfs count="351">
    <xf numFmtId="164" fontId="0" fillId="0" borderId="0" xfId="0" applyAlignment="1">
      <alignment/>
    </xf>
    <xf numFmtId="164" fontId="4" fillId="0" borderId="0" xfId="0" applyFont="1" applyAlignment="1">
      <alignment horizontal="center" vertical="center" wrapText="1"/>
    </xf>
    <xf numFmtId="164" fontId="4" fillId="0" borderId="0" xfId="0" applyFont="1" applyAlignment="1">
      <alignment vertical="center" wrapText="1"/>
    </xf>
    <xf numFmtId="164" fontId="4" fillId="0" borderId="0" xfId="0" applyFont="1" applyBorder="1" applyAlignment="1">
      <alignment vertical="center" wrapText="1"/>
    </xf>
    <xf numFmtId="164" fontId="5" fillId="2" borderId="0" xfId="0" applyFont="1" applyFill="1" applyBorder="1" applyAlignment="1">
      <alignment vertical="center"/>
    </xf>
    <xf numFmtId="164" fontId="5" fillId="2" borderId="0" xfId="0" applyFont="1" applyFill="1" applyAlignment="1">
      <alignment horizontal="center" vertical="center" wrapText="1"/>
    </xf>
    <xf numFmtId="164" fontId="6" fillId="2" borderId="0" xfId="0" applyFont="1" applyFill="1" applyBorder="1" applyAlignment="1">
      <alignment vertical="center" wrapText="1"/>
    </xf>
    <xf numFmtId="164" fontId="6" fillId="0" borderId="0" xfId="0" applyFont="1" applyBorder="1" applyAlignment="1">
      <alignment vertical="center" wrapText="1"/>
    </xf>
    <xf numFmtId="164" fontId="5" fillId="0" borderId="0" xfId="0" applyFont="1" applyAlignment="1">
      <alignment horizontal="center" vertical="center" wrapText="1"/>
    </xf>
    <xf numFmtId="164" fontId="5" fillId="0" borderId="0" xfId="0" applyFont="1" applyAlignment="1">
      <alignment horizontal="left" vertical="center" wrapText="1"/>
    </xf>
    <xf numFmtId="164" fontId="5" fillId="3" borderId="1" xfId="0" applyFont="1" applyFill="1" applyBorder="1" applyAlignment="1">
      <alignment horizontal="center" vertical="center" wrapText="1"/>
    </xf>
    <xf numFmtId="164" fontId="5" fillId="3" borderId="2" xfId="0" applyFont="1" applyFill="1" applyBorder="1" applyAlignment="1">
      <alignment horizontal="center" vertical="center" wrapText="1"/>
    </xf>
    <xf numFmtId="164" fontId="7" fillId="4" borderId="3" xfId="0" applyFont="1" applyFill="1" applyBorder="1" applyAlignment="1">
      <alignment horizontal="center" vertical="center" wrapText="1"/>
    </xf>
    <xf numFmtId="164" fontId="8" fillId="3" borderId="4" xfId="0" applyFont="1" applyFill="1" applyBorder="1" applyAlignment="1">
      <alignment horizontal="center" vertical="center" wrapText="1"/>
    </xf>
    <xf numFmtId="164" fontId="5" fillId="0" borderId="1" xfId="0" applyFont="1" applyBorder="1" applyAlignment="1">
      <alignment horizontal="center" vertical="center" wrapText="1"/>
    </xf>
    <xf numFmtId="166" fontId="5" fillId="0" borderId="1"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9" fillId="5" borderId="5" xfId="0" applyNumberFormat="1" applyFont="1" applyFill="1" applyBorder="1" applyAlignment="1">
      <alignment horizontal="center" vertical="center" wrapText="1"/>
    </xf>
    <xf numFmtId="164" fontId="9" fillId="5" borderId="6" xfId="0" applyFont="1" applyFill="1" applyBorder="1" applyAlignment="1">
      <alignment horizontal="center" vertical="center" wrapText="1"/>
    </xf>
    <xf numFmtId="164" fontId="10" fillId="0" borderId="1" xfId="0" applyFont="1" applyBorder="1" applyAlignment="1">
      <alignment vertical="center"/>
    </xf>
    <xf numFmtId="164" fontId="10" fillId="0" borderId="1" xfId="0" applyFont="1" applyBorder="1" applyAlignment="1">
      <alignment vertical="center" wrapText="1"/>
    </xf>
    <xf numFmtId="164" fontId="10" fillId="0" borderId="0" xfId="0" applyFont="1" applyBorder="1" applyAlignment="1">
      <alignment vertical="center"/>
    </xf>
    <xf numFmtId="164" fontId="4" fillId="3" borderId="1" xfId="0" applyFont="1" applyFill="1" applyBorder="1" applyAlignment="1">
      <alignment vertical="center"/>
    </xf>
    <xf numFmtId="164" fontId="4" fillId="4" borderId="1" xfId="0" applyFont="1" applyFill="1" applyBorder="1" applyAlignment="1">
      <alignment horizontal="center" vertical="center"/>
    </xf>
    <xf numFmtId="164" fontId="5" fillId="0" borderId="1" xfId="0" applyFont="1" applyBorder="1" applyAlignment="1">
      <alignment vertical="center"/>
    </xf>
    <xf numFmtId="166" fontId="5" fillId="0" borderId="1" xfId="0" applyNumberFormat="1" applyFont="1" applyBorder="1" applyAlignment="1">
      <alignment horizontal="center" vertical="center"/>
    </xf>
    <xf numFmtId="166" fontId="11" fillId="5" borderId="5" xfId="0" applyNumberFormat="1" applyFont="1" applyFill="1" applyBorder="1" applyAlignment="1">
      <alignment horizontal="center" vertical="center" wrapText="1"/>
    </xf>
    <xf numFmtId="164" fontId="5" fillId="6" borderId="1" xfId="0" applyFont="1" applyFill="1" applyBorder="1" applyAlignment="1">
      <alignment vertical="center" wrapText="1"/>
    </xf>
    <xf numFmtId="164" fontId="5" fillId="6" borderId="1" xfId="0" applyFont="1" applyFill="1" applyBorder="1" applyAlignment="1">
      <alignment vertical="center"/>
    </xf>
    <xf numFmtId="164"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2" xfId="15" applyNumberFormat="1" applyFont="1" applyFill="1" applyBorder="1" applyAlignment="1" applyProtection="1">
      <alignment horizontal="center" vertical="center" wrapText="1"/>
      <protection/>
    </xf>
    <xf numFmtId="166" fontId="5" fillId="6" borderId="2" xfId="0" applyNumberFormat="1" applyFont="1" applyFill="1" applyBorder="1" applyAlignment="1">
      <alignment horizontal="center" vertical="center" wrapText="1"/>
    </xf>
    <xf numFmtId="164" fontId="5" fillId="0" borderId="7" xfId="0" applyFont="1" applyBorder="1" applyAlignment="1">
      <alignment horizontal="center" vertical="center" wrapText="1"/>
    </xf>
    <xf numFmtId="166" fontId="5" fillId="0" borderId="7" xfId="0" applyNumberFormat="1" applyFont="1" applyBorder="1" applyAlignment="1">
      <alignment horizontal="center" vertical="center" wrapText="1"/>
    </xf>
    <xf numFmtId="166" fontId="5" fillId="0" borderId="8" xfId="0" applyNumberFormat="1" applyFont="1" applyBorder="1" applyAlignment="1">
      <alignment horizontal="center" vertical="center" wrapText="1"/>
    </xf>
    <xf numFmtId="164" fontId="9" fillId="5" borderId="9" xfId="0" applyFont="1" applyFill="1" applyBorder="1" applyAlignment="1">
      <alignment horizontal="center" vertical="center" wrapText="1"/>
    </xf>
    <xf numFmtId="164" fontId="5" fillId="6" borderId="1" xfId="0" applyFont="1" applyFill="1" applyBorder="1" applyAlignment="1">
      <alignment horizontal="center" vertical="center" wrapText="1"/>
    </xf>
    <xf numFmtId="164" fontId="5" fillId="6" borderId="1" xfId="24" applyNumberFormat="1" applyFont="1" applyFill="1" applyBorder="1" applyAlignment="1" applyProtection="1">
      <alignment horizontal="center" vertical="center" wrapText="1"/>
      <protection/>
    </xf>
    <xf numFmtId="168" fontId="5" fillId="0" borderId="1" xfId="0" applyNumberFormat="1"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164" fontId="5" fillId="0" borderId="0" xfId="0" applyFont="1" applyAlignment="1">
      <alignment vertical="center" wrapText="1"/>
    </xf>
    <xf numFmtId="164" fontId="5" fillId="0" borderId="0" xfId="0" applyFont="1" applyBorder="1" applyAlignment="1">
      <alignment vertical="center" wrapText="1"/>
    </xf>
    <xf numFmtId="164" fontId="13" fillId="0" borderId="0" xfId="0" applyFont="1" applyAlignment="1">
      <alignment vertical="center" wrapText="1"/>
    </xf>
    <xf numFmtId="164" fontId="13" fillId="0" borderId="0" xfId="0" applyFont="1" applyBorder="1" applyAlignment="1">
      <alignment vertical="center" wrapText="1"/>
    </xf>
    <xf numFmtId="164" fontId="5" fillId="0" borderId="10" xfId="0" applyFont="1" applyBorder="1" applyAlignment="1">
      <alignment horizontal="center" vertical="center" wrapText="1"/>
    </xf>
    <xf numFmtId="166" fontId="5" fillId="0" borderId="10" xfId="0" applyNumberFormat="1" applyFont="1" applyBorder="1" applyAlignment="1">
      <alignment horizontal="center" vertical="center" wrapText="1"/>
    </xf>
    <xf numFmtId="166" fontId="5" fillId="0" borderId="11" xfId="0" applyNumberFormat="1" applyFont="1" applyBorder="1" applyAlignment="1">
      <alignment horizontal="center" vertical="center" wrapText="1"/>
    </xf>
    <xf numFmtId="164" fontId="9" fillId="5" borderId="12" xfId="0" applyFont="1" applyFill="1" applyBorder="1" applyAlignment="1">
      <alignment horizontal="center" vertical="center" wrapText="1"/>
    </xf>
    <xf numFmtId="164" fontId="4" fillId="0" borderId="10" xfId="0" applyFont="1" applyBorder="1" applyAlignment="1">
      <alignment horizontal="center" vertical="center" wrapText="1"/>
    </xf>
    <xf numFmtId="164" fontId="4" fillId="0" borderId="1" xfId="0" applyFont="1" applyBorder="1" applyAlignment="1">
      <alignment horizontal="center" vertical="center" wrapText="1"/>
    </xf>
    <xf numFmtId="164" fontId="4" fillId="0" borderId="2" xfId="0" applyFont="1" applyBorder="1" applyAlignment="1">
      <alignment horizontal="center" vertical="center" wrapText="1"/>
    </xf>
    <xf numFmtId="166" fontId="9" fillId="5" borderId="13" xfId="0" applyNumberFormat="1" applyFont="1" applyFill="1" applyBorder="1" applyAlignment="1">
      <alignment horizontal="center" vertical="center" wrapText="1"/>
    </xf>
    <xf numFmtId="164" fontId="9" fillId="5" borderId="14" xfId="0" applyFont="1" applyFill="1" applyBorder="1" applyAlignment="1">
      <alignment horizontal="center" vertical="center" wrapText="1"/>
    </xf>
    <xf numFmtId="164" fontId="5" fillId="0" borderId="0" xfId="0" applyFont="1" applyBorder="1" applyAlignment="1">
      <alignment horizontal="center" vertical="center" wrapText="1"/>
    </xf>
    <xf numFmtId="170" fontId="5" fillId="0" borderId="0" xfId="0" applyNumberFormat="1" applyFont="1" applyBorder="1" applyAlignment="1">
      <alignment horizontal="center" vertical="center" wrapText="1"/>
    </xf>
    <xf numFmtId="164" fontId="10" fillId="0" borderId="0" xfId="0" applyFont="1" applyBorder="1" applyAlignment="1">
      <alignment vertical="center" wrapText="1"/>
    </xf>
    <xf numFmtId="164" fontId="4" fillId="3" borderId="1" xfId="0" applyFont="1" applyFill="1" applyBorder="1" applyAlignment="1">
      <alignment horizontal="center" vertical="center" wrapText="1"/>
    </xf>
    <xf numFmtId="164" fontId="6" fillId="4" borderId="1" xfId="0" applyFont="1" applyFill="1" applyBorder="1" applyAlignment="1">
      <alignment horizontal="center" vertical="center" wrapText="1"/>
    </xf>
    <xf numFmtId="164" fontId="4" fillId="0" borderId="1" xfId="0" applyFont="1" applyBorder="1" applyAlignment="1">
      <alignment vertical="center" wrapText="1"/>
    </xf>
    <xf numFmtId="170" fontId="4" fillId="0" borderId="1" xfId="0" applyNumberFormat="1" applyFont="1" applyBorder="1" applyAlignment="1">
      <alignment horizontal="center" vertical="center" wrapText="1"/>
    </xf>
    <xf numFmtId="170" fontId="5" fillId="0" borderId="1" xfId="0" applyNumberFormat="1" applyFont="1" applyFill="1" applyBorder="1" applyAlignment="1">
      <alignment horizontal="center" vertical="center" wrapText="1"/>
    </xf>
    <xf numFmtId="164" fontId="4" fillId="0" borderId="0" xfId="0" applyFont="1" applyAlignment="1">
      <alignment horizontal="center" vertical="center"/>
    </xf>
    <xf numFmtId="164" fontId="4" fillId="0" borderId="0" xfId="0" applyFont="1" applyBorder="1" applyAlignment="1">
      <alignment horizontal="center" vertical="center" wrapText="1"/>
    </xf>
    <xf numFmtId="164" fontId="15" fillId="0" borderId="0" xfId="0" applyFont="1" applyAlignment="1">
      <alignment horizontal="center" vertical="center" wrapText="1"/>
    </xf>
    <xf numFmtId="164" fontId="15" fillId="0" borderId="0" xfId="0" applyFont="1" applyAlignment="1">
      <alignment horizontal="left" vertical="center" wrapText="1"/>
    </xf>
    <xf numFmtId="164" fontId="15" fillId="0" borderId="0" xfId="0" applyFont="1" applyAlignment="1">
      <alignment wrapText="1"/>
    </xf>
    <xf numFmtId="164" fontId="4" fillId="2" borderId="0" xfId="0" applyFont="1" applyFill="1" applyBorder="1" applyAlignment="1">
      <alignment/>
    </xf>
    <xf numFmtId="164" fontId="16" fillId="2" borderId="0" xfId="0" applyFont="1" applyFill="1" applyBorder="1" applyAlignment="1">
      <alignment wrapText="1"/>
    </xf>
    <xf numFmtId="164" fontId="16" fillId="0" borderId="0" xfId="0" applyFont="1" applyBorder="1" applyAlignment="1">
      <alignment wrapText="1"/>
    </xf>
    <xf numFmtId="164" fontId="17" fillId="4" borderId="1" xfId="0" applyFont="1" applyFill="1" applyBorder="1" applyAlignment="1">
      <alignment horizontal="center" vertical="center" wrapText="1"/>
    </xf>
    <xf numFmtId="164" fontId="17" fillId="3" borderId="1" xfId="0" applyFont="1" applyFill="1" applyBorder="1" applyAlignment="1">
      <alignment horizontal="center" vertical="center" wrapText="1"/>
    </xf>
    <xf numFmtId="168" fontId="4" fillId="0" borderId="1" xfId="0" applyNumberFormat="1" applyFont="1" applyBorder="1" applyAlignment="1">
      <alignment horizontal="center" vertical="center" wrapText="1"/>
    </xf>
    <xf numFmtId="170" fontId="4" fillId="5" borderId="1" xfId="0" applyNumberFormat="1" applyFont="1" applyFill="1" applyBorder="1" applyAlignment="1">
      <alignment horizontal="center" vertical="center" wrapText="1"/>
    </xf>
    <xf numFmtId="164" fontId="4" fillId="5" borderId="1" xfId="0" applyFont="1" applyFill="1" applyBorder="1" applyAlignment="1">
      <alignment horizontal="center" vertical="center" wrapText="1"/>
    </xf>
    <xf numFmtId="164" fontId="15" fillId="0" borderId="0" xfId="0" applyFont="1" applyBorder="1" applyAlignment="1">
      <alignment wrapText="1"/>
    </xf>
    <xf numFmtId="164" fontId="15" fillId="3" borderId="1" xfId="0" applyFont="1" applyFill="1" applyBorder="1" applyAlignment="1">
      <alignment horizontal="center" wrapText="1"/>
    </xf>
    <xf numFmtId="164" fontId="15" fillId="4" borderId="1" xfId="0" applyFont="1" applyFill="1" applyBorder="1" applyAlignment="1">
      <alignment horizontal="center" wrapText="1"/>
    </xf>
    <xf numFmtId="164" fontId="15" fillId="0" borderId="1" xfId="0" applyFont="1" applyBorder="1" applyAlignment="1">
      <alignment vertical="center" wrapText="1"/>
    </xf>
    <xf numFmtId="166" fontId="15" fillId="0" borderId="1" xfId="0" applyNumberFormat="1" applyFont="1" applyBorder="1" applyAlignment="1">
      <alignment vertical="center" wrapText="1"/>
    </xf>
    <xf numFmtId="164" fontId="15" fillId="6" borderId="1" xfId="0" applyFont="1" applyFill="1" applyBorder="1" applyAlignment="1">
      <alignment horizontal="justify" wrapText="1"/>
    </xf>
    <xf numFmtId="164" fontId="16" fillId="0" borderId="0" xfId="0" applyFont="1" applyBorder="1" applyAlignment="1">
      <alignment/>
    </xf>
    <xf numFmtId="164" fontId="15" fillId="3" borderId="1" xfId="0" applyFont="1" applyFill="1" applyBorder="1" applyAlignment="1">
      <alignment horizontal="center" vertical="center" wrapText="1"/>
    </xf>
    <xf numFmtId="164" fontId="1" fillId="3" borderId="1" xfId="0" applyFont="1" applyFill="1" applyBorder="1" applyAlignment="1">
      <alignment horizontal="center" vertical="center" wrapText="1"/>
    </xf>
    <xf numFmtId="164" fontId="1" fillId="4" borderId="1" xfId="0" applyFont="1" applyFill="1" applyBorder="1" applyAlignment="1">
      <alignment horizontal="center" vertical="center" wrapText="1"/>
    </xf>
    <xf numFmtId="170" fontId="15" fillId="0" borderId="1" xfId="0" applyNumberFormat="1" applyFont="1" applyBorder="1" applyAlignment="1">
      <alignment horizontal="center" vertical="center" wrapText="1"/>
    </xf>
    <xf numFmtId="164" fontId="16" fillId="0" borderId="0" xfId="0" applyFont="1" applyBorder="1" applyAlignment="1">
      <alignment horizontal="justify" vertical="center" wrapText="1"/>
    </xf>
    <xf numFmtId="164" fontId="15" fillId="0" borderId="0" xfId="0" applyFont="1" applyBorder="1" applyAlignment="1">
      <alignment vertical="center" wrapText="1"/>
    </xf>
    <xf numFmtId="164" fontId="15" fillId="0" borderId="0" xfId="0" applyFont="1" applyAlignment="1">
      <alignment/>
    </xf>
    <xf numFmtId="164" fontId="15" fillId="3" borderId="15" xfId="0" applyFont="1" applyFill="1" applyBorder="1" applyAlignment="1">
      <alignment horizontal="center" vertical="center" wrapText="1"/>
    </xf>
    <xf numFmtId="164" fontId="15" fillId="6" borderId="1" xfId="0" applyFont="1" applyFill="1" applyBorder="1" applyAlignment="1">
      <alignment horizontal="center" vertical="center" wrapText="1"/>
    </xf>
    <xf numFmtId="164" fontId="1" fillId="6" borderId="1" xfId="0" applyFont="1" applyFill="1" applyBorder="1" applyAlignment="1">
      <alignment horizontal="center" vertical="center" wrapText="1"/>
    </xf>
    <xf numFmtId="170" fontId="15" fillId="0" borderId="15" xfId="0" applyNumberFormat="1" applyFont="1" applyBorder="1" applyAlignment="1">
      <alignment horizontal="center" vertical="center" wrapText="1"/>
    </xf>
    <xf numFmtId="170" fontId="0" fillId="0" borderId="1" xfId="0" applyNumberFormat="1" applyBorder="1" applyAlignment="1">
      <alignment horizontal="center" vertical="center"/>
    </xf>
    <xf numFmtId="166" fontId="18" fillId="0" borderId="0" xfId="0" applyNumberFormat="1" applyFont="1" applyAlignment="1">
      <alignment horizontal="center" vertical="center"/>
    </xf>
    <xf numFmtId="171" fontId="1" fillId="6" borderId="1" xfId="0" applyNumberFormat="1" applyFont="1" applyFill="1" applyBorder="1" applyAlignment="1">
      <alignment horizontal="center" vertical="center" wrapText="1"/>
    </xf>
    <xf numFmtId="164" fontId="15" fillId="6" borderId="0" xfId="0" applyFont="1" applyFill="1" applyAlignment="1">
      <alignment/>
    </xf>
    <xf numFmtId="164" fontId="15" fillId="6" borderId="0" xfId="0" applyFont="1" applyFill="1" applyAlignment="1">
      <alignment horizontal="center" vertical="center"/>
    </xf>
    <xf numFmtId="164" fontId="15" fillId="0" borderId="0" xfId="0" applyFont="1" applyAlignment="1">
      <alignment horizontal="center" vertical="center"/>
    </xf>
    <xf numFmtId="170" fontId="15" fillId="0" borderId="0" xfId="0" applyNumberFormat="1" applyFont="1" applyAlignment="1">
      <alignment horizontal="center" vertical="center"/>
    </xf>
    <xf numFmtId="164" fontId="15" fillId="0" borderId="0" xfId="0" applyFont="1" applyAlignment="1">
      <alignment vertical="center"/>
    </xf>
    <xf numFmtId="164" fontId="16" fillId="0" borderId="0" xfId="0" applyFont="1" applyBorder="1" applyAlignment="1">
      <alignment horizontal="center"/>
    </xf>
    <xf numFmtId="164" fontId="15" fillId="3" borderId="1" xfId="0" applyFont="1" applyFill="1" applyBorder="1" applyAlignment="1">
      <alignment horizontal="center" vertical="center"/>
    </xf>
    <xf numFmtId="164" fontId="15" fillId="3" borderId="0" xfId="0" applyFont="1" applyFill="1" applyAlignment="1">
      <alignment horizontal="center" vertical="center"/>
    </xf>
    <xf numFmtId="164" fontId="15" fillId="6" borderId="7" xfId="0" applyFont="1" applyFill="1" applyBorder="1" applyAlignment="1">
      <alignment horizontal="center" vertical="center" wrapText="1"/>
    </xf>
    <xf numFmtId="164" fontId="15" fillId="6" borderId="1" xfId="0" applyFont="1" applyFill="1" applyBorder="1" applyAlignment="1">
      <alignment horizontal="left" vertical="center"/>
    </xf>
    <xf numFmtId="170" fontId="15" fillId="6" borderId="1" xfId="0" applyNumberFormat="1" applyFont="1" applyFill="1" applyBorder="1" applyAlignment="1">
      <alignment horizontal="center" vertical="center"/>
    </xf>
    <xf numFmtId="164" fontId="15" fillId="6" borderId="1" xfId="0" applyFont="1" applyFill="1" applyBorder="1" applyAlignment="1">
      <alignment horizontal="center" vertical="center"/>
    </xf>
    <xf numFmtId="164" fontId="15" fillId="0" borderId="0" xfId="0" applyFont="1" applyBorder="1" applyAlignment="1">
      <alignment horizontal="center"/>
    </xf>
    <xf numFmtId="164" fontId="15" fillId="3" borderId="1" xfId="0" applyFont="1" applyFill="1" applyBorder="1" applyAlignment="1">
      <alignment horizontal="center"/>
    </xf>
    <xf numFmtId="164" fontId="15" fillId="0" borderId="1" xfId="0" applyFont="1" applyBorder="1" applyAlignment="1">
      <alignment vertical="center"/>
    </xf>
    <xf numFmtId="166" fontId="15" fillId="0" borderId="1" xfId="0" applyNumberFormat="1" applyFont="1" applyBorder="1" applyAlignment="1">
      <alignment vertical="center"/>
    </xf>
    <xf numFmtId="164" fontId="15" fillId="6" borderId="10" xfId="0" applyFont="1" applyFill="1" applyBorder="1" applyAlignment="1">
      <alignment horizontal="center" vertical="center" wrapText="1"/>
    </xf>
    <xf numFmtId="164" fontId="15" fillId="0" borderId="1" xfId="0" applyFont="1" applyBorder="1" applyAlignment="1">
      <alignment horizontal="center" vertical="center" wrapText="1"/>
    </xf>
    <xf numFmtId="164" fontId="15" fillId="0" borderId="1" xfId="0" applyFont="1" applyBorder="1" applyAlignment="1">
      <alignment horizontal="center" vertical="center"/>
    </xf>
    <xf numFmtId="164" fontId="15" fillId="0" borderId="1" xfId="0" applyFont="1" applyBorder="1" applyAlignment="1">
      <alignment horizontal="left" vertical="center"/>
    </xf>
    <xf numFmtId="170" fontId="15" fillId="0" borderId="1" xfId="0" applyNumberFormat="1" applyFont="1" applyBorder="1" applyAlignment="1">
      <alignment horizontal="center" vertical="center"/>
    </xf>
    <xf numFmtId="164" fontId="15" fillId="0" borderId="1" xfId="0" applyFont="1" applyBorder="1" applyAlignment="1">
      <alignment horizontal="left" vertical="center" wrapText="1"/>
    </xf>
    <xf numFmtId="164" fontId="15" fillId="0" borderId="7" xfId="0" applyFont="1" applyBorder="1" applyAlignment="1">
      <alignment horizontal="center" vertical="center"/>
    </xf>
    <xf numFmtId="164" fontId="1" fillId="0" borderId="1" xfId="0" applyFont="1" applyBorder="1" applyAlignment="1">
      <alignment horizontal="left" vertical="center"/>
    </xf>
    <xf numFmtId="164" fontId="15" fillId="0" borderId="7" xfId="0" applyFont="1" applyBorder="1" applyAlignment="1">
      <alignment horizontal="center" vertical="center" wrapText="1"/>
    </xf>
    <xf numFmtId="164" fontId="1" fillId="0" borderId="7" xfId="0" applyFont="1" applyBorder="1" applyAlignment="1">
      <alignment horizontal="left" vertical="center"/>
    </xf>
    <xf numFmtId="170" fontId="15" fillId="0" borderId="7" xfId="0" applyNumberFormat="1" applyFont="1" applyBorder="1" applyAlignment="1">
      <alignment horizontal="center" vertical="center"/>
    </xf>
    <xf numFmtId="164" fontId="18" fillId="0" borderId="0" xfId="0" applyFont="1" applyAlignment="1">
      <alignment/>
    </xf>
    <xf numFmtId="164" fontId="15" fillId="0" borderId="0" xfId="0" applyFont="1" applyBorder="1" applyAlignment="1">
      <alignment horizontal="center" vertical="center" wrapText="1"/>
    </xf>
    <xf numFmtId="164" fontId="15" fillId="0" borderId="0" xfId="0" applyFont="1" applyBorder="1" applyAlignment="1">
      <alignment horizontal="left" vertical="center"/>
    </xf>
    <xf numFmtId="170" fontId="15" fillId="0" borderId="0" xfId="0" applyNumberFormat="1" applyFont="1" applyFill="1" applyBorder="1" applyAlignment="1">
      <alignment horizontal="center" vertical="center"/>
    </xf>
    <xf numFmtId="164" fontId="15" fillId="0" borderId="0" xfId="0" applyFont="1" applyFill="1" applyBorder="1" applyAlignment="1">
      <alignment horizontal="center" vertical="center"/>
    </xf>
    <xf numFmtId="164" fontId="15" fillId="0" borderId="0" xfId="0" applyFont="1" applyFill="1" applyBorder="1" applyAlignment="1">
      <alignment horizontal="left" vertical="center"/>
    </xf>
    <xf numFmtId="164" fontId="16" fillId="0" borderId="0" xfId="0" applyFont="1" applyBorder="1" applyAlignment="1">
      <alignment horizontal="center" vertical="center" wrapText="1"/>
    </xf>
    <xf numFmtId="172" fontId="15" fillId="0" borderId="0" xfId="0" applyNumberFormat="1" applyFont="1" applyBorder="1" applyAlignment="1">
      <alignment horizontal="center" vertical="center" wrapText="1"/>
    </xf>
    <xf numFmtId="164" fontId="15" fillId="0" borderId="0" xfId="0" applyFont="1" applyFill="1" applyBorder="1" applyAlignment="1">
      <alignment horizontal="left" vertical="center" wrapText="1"/>
    </xf>
    <xf numFmtId="171" fontId="15" fillId="0" borderId="0" xfId="0" applyNumberFormat="1" applyFont="1" applyFill="1" applyBorder="1" applyAlignment="1">
      <alignment horizontal="center" vertical="center"/>
    </xf>
    <xf numFmtId="164" fontId="15" fillId="0" borderId="0" xfId="0" applyFont="1" applyBorder="1" applyAlignment="1">
      <alignment horizontal="left" vertical="center" wrapText="1"/>
    </xf>
    <xf numFmtId="171" fontId="15" fillId="0" borderId="0" xfId="0" applyNumberFormat="1" applyFont="1" applyBorder="1" applyAlignment="1">
      <alignment horizontal="center" vertical="center"/>
    </xf>
    <xf numFmtId="164" fontId="15" fillId="0" borderId="0" xfId="0" applyFont="1" applyBorder="1" applyAlignment="1">
      <alignment horizontal="center" vertical="center"/>
    </xf>
    <xf numFmtId="164" fontId="15" fillId="0" borderId="0" xfId="0" applyFont="1" applyFill="1" applyAlignment="1">
      <alignment horizontal="center" vertical="center"/>
    </xf>
    <xf numFmtId="173" fontId="15" fillId="0" borderId="1" xfId="0" applyNumberFormat="1" applyFont="1" applyBorder="1" applyAlignment="1">
      <alignment horizontal="center" vertical="center"/>
    </xf>
    <xf numFmtId="173" fontId="15" fillId="0" borderId="1" xfId="0" applyNumberFormat="1" applyFont="1" applyFill="1" applyBorder="1" applyAlignment="1">
      <alignment horizontal="center" vertical="center"/>
    </xf>
    <xf numFmtId="172" fontId="15" fillId="0" borderId="1" xfId="0" applyNumberFormat="1" applyFont="1" applyBorder="1" applyAlignment="1">
      <alignment horizontal="center" vertical="center" wrapText="1"/>
    </xf>
    <xf numFmtId="171" fontId="15" fillId="0" borderId="0" xfId="0" applyNumberFormat="1" applyFont="1" applyAlignment="1">
      <alignment horizontal="center" vertical="center"/>
    </xf>
    <xf numFmtId="164" fontId="15" fillId="0" borderId="0" xfId="0" applyFont="1" applyBorder="1" applyAlignment="1">
      <alignment horizontal="justify" vertical="center" wrapText="1"/>
    </xf>
    <xf numFmtId="164" fontId="16" fillId="0" borderId="0" xfId="0" applyFont="1" applyBorder="1" applyAlignment="1">
      <alignment horizontal="left" vertical="center" wrapText="1"/>
    </xf>
    <xf numFmtId="164" fontId="15" fillId="0" borderId="0" xfId="0" applyFont="1" applyAlignment="1">
      <alignment vertical="center" wrapText="1"/>
    </xf>
    <xf numFmtId="164" fontId="15" fillId="2" borderId="0" xfId="0" applyFont="1" applyFill="1" applyBorder="1" applyAlignment="1">
      <alignment/>
    </xf>
    <xf numFmtId="164" fontId="4" fillId="3" borderId="16" xfId="0" applyFont="1" applyFill="1" applyBorder="1" applyAlignment="1">
      <alignment horizontal="center" vertical="center" wrapText="1"/>
    </xf>
    <xf numFmtId="164" fontId="19" fillId="4" borderId="16" xfId="0" applyFont="1" applyFill="1" applyBorder="1" applyAlignment="1">
      <alignment horizontal="center" vertical="center" wrapText="1"/>
    </xf>
    <xf numFmtId="164" fontId="19" fillId="3" borderId="16" xfId="0" applyFont="1" applyFill="1" applyBorder="1" applyAlignment="1">
      <alignment horizontal="center" vertical="center" wrapText="1"/>
    </xf>
    <xf numFmtId="164" fontId="15" fillId="0" borderId="0" xfId="0" applyFont="1" applyBorder="1" applyAlignment="1">
      <alignment horizontal="center" wrapText="1"/>
    </xf>
    <xf numFmtId="166" fontId="15" fillId="0" borderId="1" xfId="0" applyNumberFormat="1" applyFont="1" applyBorder="1" applyAlignment="1">
      <alignment horizontal="center" vertical="center" wrapText="1"/>
    </xf>
    <xf numFmtId="164" fontId="4" fillId="6" borderId="1" xfId="0" applyFont="1" applyFill="1" applyBorder="1" applyAlignment="1">
      <alignment horizontal="center" vertical="center" wrapText="1"/>
    </xf>
    <xf numFmtId="170" fontId="5" fillId="0" borderId="1" xfId="0" applyNumberFormat="1" applyFont="1" applyBorder="1" applyAlignment="1">
      <alignment horizontal="center" vertical="center" wrapText="1"/>
    </xf>
    <xf numFmtId="164" fontId="5" fillId="5" borderId="1" xfId="0" applyFont="1" applyFill="1" applyBorder="1" applyAlignment="1">
      <alignment horizontal="center" vertical="center" wrapText="1"/>
    </xf>
    <xf numFmtId="164" fontId="18" fillId="0" borderId="0" xfId="0" applyFont="1" applyAlignment="1">
      <alignment wrapText="1"/>
    </xf>
    <xf numFmtId="170" fontId="5" fillId="6" borderId="1" xfId="0" applyNumberFormat="1" applyFont="1" applyFill="1" applyBorder="1" applyAlignment="1">
      <alignment horizontal="center" vertical="center" wrapText="1"/>
    </xf>
    <xf numFmtId="164" fontId="15" fillId="0" borderId="0" xfId="0" applyFont="1" applyFill="1" applyAlignment="1">
      <alignment horizontal="center" vertical="center" wrapText="1"/>
    </xf>
    <xf numFmtId="172" fontId="15" fillId="0" borderId="1" xfId="0" applyNumberFormat="1" applyFont="1" applyBorder="1" applyAlignment="1">
      <alignment vertical="center" wrapText="1"/>
    </xf>
    <xf numFmtId="164" fontId="16" fillId="2" borderId="0" xfId="0" applyFont="1" applyFill="1" applyBorder="1" applyAlignment="1">
      <alignment horizontal="left" vertical="center"/>
    </xf>
    <xf numFmtId="164" fontId="15" fillId="2" borderId="0" xfId="0" applyFont="1" applyFill="1" applyBorder="1" applyAlignment="1">
      <alignment horizontal="center" vertical="center"/>
    </xf>
    <xf numFmtId="164" fontId="19" fillId="4" borderId="1" xfId="0" applyFont="1" applyFill="1" applyBorder="1" applyAlignment="1">
      <alignment horizontal="center" vertical="center" wrapText="1"/>
    </xf>
    <xf numFmtId="164" fontId="19" fillId="3" borderId="1" xfId="0" applyFont="1" applyFill="1" applyBorder="1" applyAlignment="1">
      <alignment horizontal="center" vertical="center" wrapText="1"/>
    </xf>
    <xf numFmtId="164" fontId="4" fillId="0" borderId="1" xfId="0" applyFont="1" applyBorder="1" applyAlignment="1">
      <alignment horizontal="center" vertical="center"/>
    </xf>
    <xf numFmtId="170" fontId="5" fillId="6" borderId="1" xfId="0" applyNumberFormat="1" applyFont="1" applyFill="1" applyBorder="1" applyAlignment="1">
      <alignment horizontal="center" vertical="center"/>
    </xf>
    <xf numFmtId="170" fontId="5" fillId="5" borderId="1" xfId="0" applyNumberFormat="1" applyFont="1" applyFill="1" applyBorder="1" applyAlignment="1">
      <alignment horizontal="center" vertical="center"/>
    </xf>
    <xf numFmtId="164" fontId="15" fillId="4" borderId="1" xfId="0" applyFont="1" applyFill="1" applyBorder="1" applyAlignment="1">
      <alignment horizontal="center"/>
    </xf>
    <xf numFmtId="164" fontId="15" fillId="0" borderId="1" xfId="0" applyFont="1" applyBorder="1" applyAlignment="1">
      <alignment/>
    </xf>
    <xf numFmtId="164" fontId="4" fillId="0" borderId="7" xfId="0" applyFont="1" applyBorder="1" applyAlignment="1">
      <alignment horizontal="center" vertical="center"/>
    </xf>
    <xf numFmtId="164" fontId="4" fillId="0" borderId="7" xfId="0" applyFont="1" applyBorder="1" applyAlignment="1">
      <alignment horizontal="center" vertical="center" wrapText="1"/>
    </xf>
    <xf numFmtId="166" fontId="15" fillId="0" borderId="0" xfId="0" applyNumberFormat="1" applyFont="1" applyBorder="1" applyAlignment="1">
      <alignment horizontal="center" vertical="center"/>
    </xf>
    <xf numFmtId="164" fontId="15" fillId="3" borderId="7" xfId="0" applyFont="1" applyFill="1" applyBorder="1" applyAlignment="1">
      <alignment horizontal="center" vertical="center"/>
    </xf>
    <xf numFmtId="164" fontId="1" fillId="3" borderId="7" xfId="0" applyFont="1" applyFill="1" applyBorder="1" applyAlignment="1">
      <alignment horizontal="center" vertical="center" wrapText="1"/>
    </xf>
    <xf numFmtId="170" fontId="15" fillId="0" borderId="15" xfId="0" applyNumberFormat="1" applyFont="1" applyBorder="1" applyAlignment="1">
      <alignment horizontal="center" vertical="center"/>
    </xf>
    <xf numFmtId="164" fontId="15" fillId="0" borderId="0" xfId="0" applyFont="1" applyBorder="1" applyAlignment="1">
      <alignment/>
    </xf>
    <xf numFmtId="164" fontId="15" fillId="2" borderId="0" xfId="0" applyFont="1" applyFill="1" applyBorder="1" applyAlignment="1">
      <alignment vertical="center"/>
    </xf>
    <xf numFmtId="164" fontId="15" fillId="0" borderId="0" xfId="0" applyFont="1" applyBorder="1" applyAlignment="1">
      <alignment vertical="center"/>
    </xf>
    <xf numFmtId="164" fontId="4" fillId="4" borderId="1" xfId="0" applyFont="1" applyFill="1" applyBorder="1" applyAlignment="1">
      <alignment horizontal="center" vertical="center" wrapText="1"/>
    </xf>
    <xf numFmtId="164" fontId="4" fillId="0" borderId="1" xfId="0" applyFont="1" applyBorder="1" applyAlignment="1">
      <alignment vertical="center"/>
    </xf>
    <xf numFmtId="164" fontId="4" fillId="0" borderId="1" xfId="0" applyFont="1" applyBorder="1" applyAlignment="1">
      <alignment horizontal="left" vertical="center" wrapText="1"/>
    </xf>
    <xf numFmtId="170" fontId="4" fillId="0" borderId="1" xfId="0" applyNumberFormat="1" applyFont="1" applyBorder="1" applyAlignment="1">
      <alignment horizontal="center" vertical="center"/>
    </xf>
    <xf numFmtId="170" fontId="4" fillId="5" borderId="1" xfId="0" applyNumberFormat="1" applyFont="1" applyFill="1" applyBorder="1" applyAlignment="1">
      <alignment horizontal="center" vertical="center"/>
    </xf>
    <xf numFmtId="164" fontId="4" fillId="5" borderId="1" xfId="0" applyFont="1" applyFill="1" applyBorder="1" applyAlignment="1">
      <alignment horizontal="center" vertical="center"/>
    </xf>
    <xf numFmtId="164" fontId="18" fillId="0" borderId="0" xfId="0" applyFont="1" applyBorder="1" applyAlignment="1">
      <alignment horizontal="center" vertical="center"/>
    </xf>
    <xf numFmtId="164" fontId="15" fillId="4" borderId="1" xfId="0" applyFont="1" applyFill="1" applyBorder="1" applyAlignment="1">
      <alignment horizontal="center" vertical="center"/>
    </xf>
    <xf numFmtId="164" fontId="4" fillId="0" borderId="1" xfId="0" applyFont="1" applyFill="1" applyBorder="1" applyAlignment="1">
      <alignment horizontal="left" vertical="center" wrapText="1"/>
    </xf>
    <xf numFmtId="170" fontId="4" fillId="0" borderId="1" xfId="0" applyNumberFormat="1" applyFont="1" applyFill="1" applyBorder="1" applyAlignment="1">
      <alignment horizontal="center" vertical="center"/>
    </xf>
    <xf numFmtId="164" fontId="18" fillId="0" borderId="0" xfId="0" applyFont="1" applyBorder="1" applyAlignment="1">
      <alignment horizontal="center" vertical="center" wrapText="1"/>
    </xf>
    <xf numFmtId="166" fontId="15" fillId="0" borderId="1" xfId="0" applyNumberFormat="1" applyFont="1" applyBorder="1" applyAlignment="1">
      <alignment horizontal="center" vertical="center"/>
    </xf>
    <xf numFmtId="170" fontId="5" fillId="0" borderId="1" xfId="0" applyNumberFormat="1" applyFont="1" applyFill="1" applyBorder="1" applyAlignment="1">
      <alignment horizontal="center" vertical="center"/>
    </xf>
    <xf numFmtId="164" fontId="5" fillId="0" borderId="1" xfId="0" applyFont="1" applyFill="1" applyBorder="1" applyAlignment="1">
      <alignment horizontal="left" vertical="center" wrapText="1"/>
    </xf>
    <xf numFmtId="164" fontId="18" fillId="6" borderId="0" xfId="0" applyFont="1" applyFill="1" applyBorder="1" applyAlignment="1">
      <alignment horizontal="center" vertical="center" wrapText="1"/>
    </xf>
    <xf numFmtId="164" fontId="5" fillId="5" borderId="1" xfId="0" applyFont="1" applyFill="1" applyBorder="1" applyAlignment="1">
      <alignment horizontal="center" vertical="center"/>
    </xf>
    <xf numFmtId="164" fontId="4" fillId="0" borderId="7" xfId="0" applyFont="1" applyFill="1" applyBorder="1" applyAlignment="1">
      <alignment horizontal="left" vertical="center" wrapText="1"/>
    </xf>
    <xf numFmtId="170" fontId="4" fillId="0" borderId="7" xfId="0" applyNumberFormat="1" applyFont="1" applyFill="1" applyBorder="1" applyAlignment="1">
      <alignment horizontal="center" vertical="center"/>
    </xf>
    <xf numFmtId="170" fontId="5" fillId="0" borderId="7" xfId="0" applyNumberFormat="1" applyFont="1" applyFill="1" applyBorder="1" applyAlignment="1">
      <alignment horizontal="center" vertical="center"/>
    </xf>
    <xf numFmtId="164" fontId="4" fillId="5" borderId="7" xfId="0" applyFont="1" applyFill="1" applyBorder="1" applyAlignment="1">
      <alignment horizontal="center" vertical="center"/>
    </xf>
    <xf numFmtId="164" fontId="4" fillId="0" borderId="1" xfId="0" applyFont="1" applyFill="1" applyBorder="1" applyAlignment="1">
      <alignment horizontal="center" vertical="center" wrapText="1"/>
    </xf>
    <xf numFmtId="164" fontId="4" fillId="0" borderId="7" xfId="0" applyFont="1" applyBorder="1" applyAlignment="1">
      <alignment vertical="center" wrapText="1"/>
    </xf>
    <xf numFmtId="164" fontId="15" fillId="0" borderId="0" xfId="0" applyFont="1" applyFill="1" applyBorder="1" applyAlignment="1">
      <alignment horizontal="center" vertical="center" wrapText="1"/>
    </xf>
    <xf numFmtId="170" fontId="1" fillId="0" borderId="0" xfId="0" applyNumberFormat="1" applyFont="1" applyFill="1" applyBorder="1" applyAlignment="1">
      <alignment horizontal="center" vertical="center"/>
    </xf>
    <xf numFmtId="164" fontId="16" fillId="0" borderId="0" xfId="0" applyFont="1" applyFill="1" applyBorder="1" applyAlignment="1">
      <alignment vertical="center"/>
    </xf>
    <xf numFmtId="164" fontId="4" fillId="0" borderId="0" xfId="0" applyFont="1" applyAlignment="1">
      <alignment/>
    </xf>
    <xf numFmtId="164" fontId="10" fillId="2" borderId="0" xfId="0" applyFont="1" applyFill="1" applyBorder="1" applyAlignment="1">
      <alignment/>
    </xf>
    <xf numFmtId="164" fontId="4" fillId="0" borderId="0" xfId="0" applyFont="1" applyBorder="1" applyAlignment="1">
      <alignment/>
    </xf>
    <xf numFmtId="164" fontId="4" fillId="3" borderId="1" xfId="0" applyFont="1" applyFill="1" applyBorder="1" applyAlignment="1">
      <alignment horizontal="center" vertical="center"/>
    </xf>
    <xf numFmtId="164" fontId="19" fillId="3" borderId="1" xfId="0" applyFont="1" applyFill="1" applyBorder="1" applyAlignment="1">
      <alignment horizontal="center" vertical="center"/>
    </xf>
    <xf numFmtId="164" fontId="4" fillId="0" borderId="0" xfId="0" applyFont="1" applyBorder="1" applyAlignment="1">
      <alignment horizontal="center"/>
    </xf>
    <xf numFmtId="164" fontId="4" fillId="3" borderId="1" xfId="0" applyFont="1" applyFill="1" applyBorder="1" applyAlignment="1">
      <alignment horizontal="center"/>
    </xf>
    <xf numFmtId="164" fontId="4" fillId="4" borderId="1" xfId="0" applyFont="1" applyFill="1" applyBorder="1" applyAlignment="1">
      <alignment horizontal="center"/>
    </xf>
    <xf numFmtId="166" fontId="4" fillId="0" borderId="1" xfId="0" applyNumberFormat="1" applyFont="1" applyBorder="1" applyAlignment="1">
      <alignment vertical="center"/>
    </xf>
    <xf numFmtId="164" fontId="4" fillId="6" borderId="1" xfId="0" applyFont="1" applyFill="1" applyBorder="1" applyAlignment="1">
      <alignment horizontal="justify" wrapText="1"/>
    </xf>
    <xf numFmtId="164" fontId="5" fillId="6" borderId="1" xfId="0" applyFont="1" applyFill="1" applyBorder="1" applyAlignment="1">
      <alignment horizontal="left" vertical="center"/>
    </xf>
    <xf numFmtId="164" fontId="5" fillId="0" borderId="1" xfId="0" applyFont="1" applyBorder="1" applyAlignment="1">
      <alignment horizontal="center" vertical="center"/>
    </xf>
    <xf numFmtId="170" fontId="5" fillId="0" borderId="1" xfId="0" applyNumberFormat="1" applyFont="1" applyBorder="1" applyAlignment="1">
      <alignment horizontal="center" vertical="center"/>
    </xf>
    <xf numFmtId="164" fontId="5" fillId="0" borderId="1" xfId="0" applyFont="1" applyFill="1" applyBorder="1" applyAlignment="1">
      <alignment horizontal="center" vertical="center"/>
    </xf>
    <xf numFmtId="164" fontId="5" fillId="6" borderId="1" xfId="0" applyFont="1" applyFill="1" applyBorder="1" applyAlignment="1">
      <alignment horizontal="center" vertical="center"/>
    </xf>
    <xf numFmtId="170" fontId="4" fillId="6" borderId="1" xfId="0" applyNumberFormat="1" applyFont="1" applyFill="1" applyBorder="1" applyAlignment="1">
      <alignment horizontal="center" vertical="center"/>
    </xf>
    <xf numFmtId="164" fontId="13" fillId="0" borderId="0" xfId="0" applyFont="1" applyAlignment="1">
      <alignment/>
    </xf>
    <xf numFmtId="164" fontId="4" fillId="6" borderId="1" xfId="0" applyFont="1" applyFill="1" applyBorder="1" applyAlignment="1">
      <alignment horizontal="center" vertical="center"/>
    </xf>
    <xf numFmtId="164" fontId="10" fillId="0" borderId="0" xfId="0" applyFont="1" applyBorder="1" applyAlignment="1">
      <alignment/>
    </xf>
    <xf numFmtId="164" fontId="4" fillId="0" borderId="0" xfId="0" applyFont="1" applyAlignment="1">
      <alignment wrapText="1"/>
    </xf>
    <xf numFmtId="164" fontId="5" fillId="4" borderId="1" xfId="0" applyFont="1" applyFill="1" applyBorder="1" applyAlignment="1">
      <alignment horizontal="center" vertical="center" wrapText="1"/>
    </xf>
    <xf numFmtId="164" fontId="15" fillId="0" borderId="0" xfId="0" applyFont="1" applyAlignment="1">
      <alignment horizontal="center" wrapText="1"/>
    </xf>
    <xf numFmtId="164" fontId="15" fillId="0" borderId="0" xfId="0" applyFont="1" applyBorder="1" applyAlignment="1">
      <alignment/>
    </xf>
    <xf numFmtId="172" fontId="4" fillId="3" borderId="1" xfId="0" applyNumberFormat="1" applyFont="1" applyFill="1" applyBorder="1" applyAlignment="1">
      <alignment horizontal="center" vertical="center" wrapText="1"/>
    </xf>
    <xf numFmtId="164" fontId="5" fillId="0" borderId="17" xfId="0" applyFont="1" applyBorder="1" applyAlignment="1">
      <alignment horizontal="center" vertical="center" wrapText="1"/>
    </xf>
    <xf numFmtId="173" fontId="5" fillId="0" borderId="17" xfId="0" applyNumberFormat="1" applyFont="1" applyBorder="1" applyAlignment="1">
      <alignment horizontal="center" vertical="center" wrapText="1"/>
    </xf>
    <xf numFmtId="173" fontId="5" fillId="0" borderId="17" xfId="0" applyNumberFormat="1" applyFont="1" applyFill="1" applyBorder="1" applyAlignment="1">
      <alignment horizontal="center" vertical="center" wrapText="1"/>
    </xf>
    <xf numFmtId="173" fontId="5" fillId="5" borderId="17" xfId="0" applyNumberFormat="1" applyFont="1" applyFill="1" applyBorder="1" applyAlignment="1">
      <alignment horizontal="center" vertical="center" wrapText="1"/>
    </xf>
    <xf numFmtId="164" fontId="5" fillId="5" borderId="17" xfId="0" applyFont="1" applyFill="1" applyBorder="1" applyAlignment="1">
      <alignment horizontal="center" vertical="center" wrapText="1"/>
    </xf>
    <xf numFmtId="164" fontId="5" fillId="0" borderId="18" xfId="0" applyFont="1" applyBorder="1" applyAlignment="1">
      <alignment horizontal="center" vertical="center" wrapText="1"/>
    </xf>
    <xf numFmtId="173" fontId="5" fillId="0" borderId="18" xfId="0" applyNumberFormat="1" applyFont="1" applyBorder="1" applyAlignment="1">
      <alignment horizontal="center" vertical="center" wrapText="1"/>
    </xf>
    <xf numFmtId="173" fontId="5" fillId="0" borderId="18" xfId="0" applyNumberFormat="1" applyFont="1" applyFill="1" applyBorder="1" applyAlignment="1">
      <alignment horizontal="center" vertical="center" wrapText="1"/>
    </xf>
    <xf numFmtId="164" fontId="5" fillId="5" borderId="18" xfId="0" applyFont="1" applyFill="1" applyBorder="1" applyAlignment="1">
      <alignment horizontal="center" vertical="center" wrapText="1"/>
    </xf>
    <xf numFmtId="164" fontId="15" fillId="0" borderId="1" xfId="0" applyFont="1" applyBorder="1" applyAlignment="1">
      <alignment wrapText="1"/>
    </xf>
    <xf numFmtId="164" fontId="5" fillId="6" borderId="18" xfId="0" applyFont="1" applyFill="1" applyBorder="1" applyAlignment="1">
      <alignment horizontal="center" vertical="center" wrapText="1"/>
    </xf>
    <xf numFmtId="173" fontId="5" fillId="6" borderId="18" xfId="0" applyNumberFormat="1" applyFont="1" applyFill="1" applyBorder="1" applyAlignment="1">
      <alignment horizontal="center" vertical="center" wrapText="1"/>
    </xf>
    <xf numFmtId="164" fontId="5" fillId="0" borderId="18" xfId="0" applyFont="1" applyFill="1" applyBorder="1" applyAlignment="1">
      <alignment horizontal="center" vertical="center" wrapText="1"/>
    </xf>
    <xf numFmtId="164" fontId="15" fillId="0" borderId="0" xfId="0" applyFont="1" applyFill="1" applyAlignment="1">
      <alignment wrapText="1"/>
    </xf>
    <xf numFmtId="164" fontId="4" fillId="0" borderId="15" xfId="0" applyFont="1" applyBorder="1" applyAlignment="1">
      <alignment horizontal="center" vertical="center" wrapText="1"/>
    </xf>
    <xf numFmtId="164" fontId="24" fillId="0" borderId="0" xfId="0" applyFont="1" applyFill="1" applyBorder="1" applyAlignment="1">
      <alignment horizontal="center" vertical="center" wrapText="1"/>
    </xf>
    <xf numFmtId="164" fontId="1" fillId="0" borderId="0" xfId="0" applyFont="1" applyFill="1" applyBorder="1" applyAlignment="1">
      <alignment horizontal="center" vertical="center" wrapText="1"/>
    </xf>
    <xf numFmtId="164" fontId="1" fillId="0" borderId="0" xfId="0" applyFont="1" applyFill="1" applyBorder="1" applyAlignment="1">
      <alignment vertical="center" wrapText="1"/>
    </xf>
    <xf numFmtId="173" fontId="1" fillId="0" borderId="0" xfId="0" applyNumberFormat="1" applyFont="1" applyFill="1" applyBorder="1" applyAlignment="1">
      <alignment horizontal="center" vertical="center" wrapText="1"/>
    </xf>
    <xf numFmtId="164" fontId="15" fillId="3" borderId="7" xfId="0" applyFont="1" applyFill="1" applyBorder="1" applyAlignment="1">
      <alignment horizontal="center" vertical="center" wrapText="1"/>
    </xf>
    <xf numFmtId="164" fontId="1" fillId="4" borderId="7" xfId="0" applyFont="1" applyFill="1" applyBorder="1" applyAlignment="1">
      <alignment horizontal="center" vertical="center" wrapText="1"/>
    </xf>
    <xf numFmtId="164" fontId="25" fillId="0" borderId="0" xfId="0" applyFont="1" applyFill="1" applyAlignment="1">
      <alignment horizontal="left" vertical="center"/>
    </xf>
    <xf numFmtId="164" fontId="16" fillId="0" borderId="0" xfId="0" applyFont="1" applyAlignment="1">
      <alignment wrapText="1"/>
    </xf>
    <xf numFmtId="173" fontId="15" fillId="0" borderId="1" xfId="0" applyNumberFormat="1" applyFont="1" applyBorder="1" applyAlignment="1">
      <alignment horizontal="center" vertical="center" wrapText="1"/>
    </xf>
    <xf numFmtId="164" fontId="26" fillId="0" borderId="0" xfId="0" applyFont="1" applyFill="1" applyBorder="1" applyAlignment="1">
      <alignment horizontal="center" vertical="center" wrapText="1"/>
    </xf>
    <xf numFmtId="164" fontId="26" fillId="0" borderId="0" xfId="0" applyFont="1" applyAlignment="1">
      <alignment wrapText="1"/>
    </xf>
    <xf numFmtId="164" fontId="15" fillId="0" borderId="0" xfId="0" applyFont="1" applyAlignment="1">
      <alignment/>
    </xf>
    <xf numFmtId="172" fontId="15" fillId="6" borderId="1" xfId="0" applyNumberFormat="1" applyFont="1" applyFill="1" applyBorder="1" applyAlignment="1">
      <alignment horizontal="center" vertical="center" wrapText="1"/>
    </xf>
    <xf numFmtId="164" fontId="4" fillId="0" borderId="0" xfId="0" applyFont="1" applyAlignment="1">
      <alignment horizontal="center"/>
    </xf>
    <xf numFmtId="164" fontId="4" fillId="3" borderId="7" xfId="0" applyFont="1" applyFill="1" applyBorder="1" applyAlignment="1">
      <alignment horizontal="center" vertical="center" wrapText="1"/>
    </xf>
    <xf numFmtId="164" fontId="4" fillId="3" borderId="7" xfId="0" applyFont="1" applyFill="1" applyBorder="1" applyAlignment="1">
      <alignment horizontal="center" vertical="center"/>
    </xf>
    <xf numFmtId="164" fontId="19" fillId="4" borderId="7" xfId="0" applyFont="1" applyFill="1" applyBorder="1" applyAlignment="1">
      <alignment horizontal="center" vertical="center" wrapText="1"/>
    </xf>
    <xf numFmtId="164" fontId="19" fillId="3" borderId="7" xfId="0" applyFont="1" applyFill="1" applyBorder="1" applyAlignment="1">
      <alignment horizontal="center" vertical="center"/>
    </xf>
    <xf numFmtId="172" fontId="4" fillId="6" borderId="1" xfId="0" applyNumberFormat="1" applyFont="1" applyFill="1" applyBorder="1" applyAlignment="1">
      <alignment horizontal="center" vertical="center" wrapText="1"/>
    </xf>
    <xf numFmtId="164" fontId="4" fillId="5" borderId="1" xfId="0" applyFont="1" applyFill="1" applyBorder="1" applyAlignment="1">
      <alignment horizontal="center"/>
    </xf>
    <xf numFmtId="171" fontId="5" fillId="6" borderId="1" xfId="0" applyNumberFormat="1" applyFont="1" applyFill="1" applyBorder="1" applyAlignment="1">
      <alignment horizontal="center" vertical="center" wrapText="1"/>
    </xf>
    <xf numFmtId="164" fontId="4" fillId="0" borderId="1" xfId="0" applyFont="1" applyBorder="1" applyAlignment="1">
      <alignment/>
    </xf>
    <xf numFmtId="164" fontId="5" fillId="3" borderId="7" xfId="0" applyFont="1" applyFill="1" applyBorder="1" applyAlignment="1">
      <alignment horizontal="center" vertical="center" wrapText="1"/>
    </xf>
    <xf numFmtId="164" fontId="5" fillId="4" borderId="7" xfId="0" applyFont="1" applyFill="1" applyBorder="1" applyAlignment="1">
      <alignment horizontal="center" vertical="center" wrapText="1"/>
    </xf>
    <xf numFmtId="164" fontId="13" fillId="0" borderId="0" xfId="0" applyFont="1" applyFill="1" applyAlignment="1">
      <alignment horizontal="left" vertical="center"/>
    </xf>
    <xf numFmtId="171" fontId="4" fillId="0" borderId="1" xfId="0" applyNumberFormat="1" applyFont="1" applyBorder="1" applyAlignment="1">
      <alignment horizontal="center" vertical="center" wrapText="1"/>
    </xf>
    <xf numFmtId="164" fontId="16" fillId="2" borderId="0" xfId="0" applyFont="1" applyFill="1" applyBorder="1" applyAlignment="1">
      <alignment/>
    </xf>
    <xf numFmtId="164" fontId="15" fillId="2" borderId="0" xfId="0" applyFont="1" applyFill="1" applyAlignment="1">
      <alignment/>
    </xf>
    <xf numFmtId="164" fontId="4" fillId="3" borderId="15" xfId="0" applyFont="1" applyFill="1" applyBorder="1" applyAlignment="1">
      <alignment horizontal="center" vertical="center" wrapText="1"/>
    </xf>
    <xf numFmtId="164" fontId="17" fillId="4" borderId="15" xfId="0" applyFont="1" applyFill="1" applyBorder="1" applyAlignment="1">
      <alignment horizontal="center" vertical="center" wrapText="1"/>
    </xf>
    <xf numFmtId="164" fontId="17" fillId="3" borderId="0" xfId="0" applyFont="1" applyFill="1" applyAlignment="1">
      <alignment horizontal="center" vertical="center"/>
    </xf>
    <xf numFmtId="164" fontId="4" fillId="6" borderId="7" xfId="0" applyFont="1" applyFill="1" applyBorder="1" applyAlignment="1">
      <alignment vertical="center" wrapText="1"/>
    </xf>
    <xf numFmtId="164" fontId="4" fillId="6" borderId="1" xfId="0" applyFont="1" applyFill="1" applyBorder="1" applyAlignment="1">
      <alignment vertical="center" wrapText="1"/>
    </xf>
    <xf numFmtId="164" fontId="4" fillId="6" borderId="1" xfId="0" applyFont="1" applyFill="1" applyBorder="1" applyAlignment="1">
      <alignment horizontal="left" vertical="center"/>
    </xf>
    <xf numFmtId="164" fontId="4" fillId="6" borderId="1" xfId="0" applyFont="1" applyFill="1" applyBorder="1" applyAlignment="1">
      <alignment vertical="center"/>
    </xf>
    <xf numFmtId="164" fontId="4" fillId="6" borderId="10" xfId="0" applyFont="1" applyFill="1" applyBorder="1" applyAlignment="1">
      <alignment vertical="center" wrapText="1"/>
    </xf>
    <xf numFmtId="164" fontId="4" fillId="0" borderId="1" xfId="0" applyFont="1" applyBorder="1" applyAlignment="1">
      <alignment horizontal="left" vertical="center"/>
    </xf>
    <xf numFmtId="164" fontId="4" fillId="0" borderId="7" xfId="0" applyFont="1" applyBorder="1" applyAlignment="1">
      <alignment vertical="center"/>
    </xf>
    <xf numFmtId="164" fontId="5" fillId="0" borderId="1" xfId="0" applyFont="1" applyBorder="1" applyAlignment="1">
      <alignment horizontal="left" vertical="center"/>
    </xf>
    <xf numFmtId="164" fontId="5" fillId="0" borderId="7" xfId="0" applyFont="1" applyBorder="1" applyAlignment="1">
      <alignment horizontal="left" vertical="center"/>
    </xf>
    <xf numFmtId="170" fontId="4" fillId="0" borderId="7" xfId="0" applyNumberFormat="1" applyFont="1" applyBorder="1" applyAlignment="1">
      <alignment horizontal="center" vertical="center"/>
    </xf>
    <xf numFmtId="164" fontId="15" fillId="0" borderId="0" xfId="0" applyFont="1" applyAlignment="1">
      <alignment horizontal="center"/>
    </xf>
    <xf numFmtId="164" fontId="16" fillId="2" borderId="0" xfId="0" applyFont="1" applyFill="1" applyBorder="1" applyAlignment="1">
      <alignment vertical="center"/>
    </xf>
    <xf numFmtId="164" fontId="16" fillId="0" borderId="0" xfId="0" applyFont="1" applyBorder="1" applyAlignment="1">
      <alignment vertical="center"/>
    </xf>
    <xf numFmtId="166" fontId="4" fillId="0" borderId="1" xfId="0" applyNumberFormat="1" applyFont="1" applyBorder="1" applyAlignment="1">
      <alignment horizontal="center" vertical="center"/>
    </xf>
    <xf numFmtId="166" fontId="4" fillId="5" borderId="1" xfId="0" applyNumberFormat="1" applyFont="1" applyFill="1" applyBorder="1" applyAlignment="1">
      <alignment horizontal="center" vertical="center"/>
    </xf>
    <xf numFmtId="164" fontId="4" fillId="5" borderId="1" xfId="0" applyFont="1" applyFill="1" applyBorder="1" applyAlignment="1">
      <alignment vertical="center"/>
    </xf>
    <xf numFmtId="164" fontId="4" fillId="5" borderId="1" xfId="0" applyFont="1" applyFill="1" applyBorder="1" applyAlignment="1">
      <alignment vertical="center" wrapText="1"/>
    </xf>
    <xf numFmtId="164" fontId="5" fillId="0" borderId="1" xfId="0" applyFont="1" applyBorder="1" applyAlignment="1">
      <alignment vertical="center" wrapText="1"/>
    </xf>
    <xf numFmtId="164" fontId="5" fillId="0" borderId="1" xfId="0" applyFont="1" applyBorder="1" applyAlignment="1">
      <alignment/>
    </xf>
    <xf numFmtId="164" fontId="5" fillId="5" borderId="1" xfId="0" applyFont="1" applyFill="1" applyBorder="1" applyAlignment="1">
      <alignment/>
    </xf>
    <xf numFmtId="164" fontId="5" fillId="5" borderId="1" xfId="0" applyFont="1" applyFill="1" applyBorder="1" applyAlignment="1">
      <alignment vertical="center" wrapText="1"/>
    </xf>
    <xf numFmtId="166" fontId="5" fillId="0" borderId="1" xfId="0" applyNumberFormat="1" applyFont="1" applyBorder="1" applyAlignment="1">
      <alignment horizontal="center"/>
    </xf>
    <xf numFmtId="164" fontId="5" fillId="0" borderId="7" xfId="0" applyFont="1" applyBorder="1" applyAlignment="1">
      <alignment vertical="center"/>
    </xf>
    <xf numFmtId="164" fontId="5" fillId="0" borderId="7" xfId="0" applyFont="1" applyBorder="1" applyAlignment="1">
      <alignment vertical="center" wrapText="1"/>
    </xf>
    <xf numFmtId="164" fontId="5" fillId="0" borderId="1" xfId="0" applyFont="1" applyBorder="1" applyAlignment="1">
      <alignment wrapText="1"/>
    </xf>
    <xf numFmtId="164" fontId="5" fillId="5" borderId="1" xfId="0" applyFont="1" applyFill="1" applyBorder="1" applyAlignment="1">
      <alignment horizontal="left" vertical="center"/>
    </xf>
    <xf numFmtId="164" fontId="5" fillId="0" borderId="10" xfId="0" applyFont="1" applyBorder="1" applyAlignment="1">
      <alignment horizontal="left" vertical="center"/>
    </xf>
    <xf numFmtId="166" fontId="5" fillId="0" borderId="10" xfId="0" applyNumberFormat="1" applyFont="1" applyBorder="1" applyAlignment="1">
      <alignment horizontal="center" vertical="center"/>
    </xf>
    <xf numFmtId="166" fontId="5" fillId="0" borderId="1" xfId="0" applyNumberFormat="1" applyFont="1" applyFill="1" applyBorder="1" applyAlignment="1">
      <alignment horizontal="center"/>
    </xf>
    <xf numFmtId="164" fontId="0" fillId="0" borderId="0" xfId="0" applyAlignment="1">
      <alignment horizontal="center" vertical="center" wrapText="1"/>
    </xf>
    <xf numFmtId="164" fontId="27" fillId="0" borderId="0" xfId="0" applyFont="1" applyAlignment="1">
      <alignment horizontal="center" vertical="center" wrapText="1"/>
    </xf>
    <xf numFmtId="164" fontId="1" fillId="0" borderId="0" xfId="0" applyFont="1" applyAlignment="1">
      <alignment horizontal="center" vertical="center" wrapText="1"/>
    </xf>
    <xf numFmtId="164" fontId="7" fillId="4" borderId="1" xfId="0" applyFont="1" applyFill="1" applyBorder="1" applyAlignment="1">
      <alignment horizontal="center" vertical="center" wrapText="1"/>
    </xf>
    <xf numFmtId="166" fontId="5" fillId="5" borderId="1" xfId="0" applyNumberFormat="1" applyFont="1" applyFill="1" applyBorder="1" applyAlignment="1">
      <alignment horizontal="center" vertical="center"/>
    </xf>
    <xf numFmtId="164" fontId="25" fillId="0" borderId="19" xfId="0" applyFont="1" applyBorder="1" applyAlignment="1">
      <alignment vertical="center"/>
    </xf>
    <xf numFmtId="164" fontId="15" fillId="6" borderId="1" xfId="0" applyFont="1" applyFill="1" applyBorder="1" applyAlignment="1">
      <alignment vertical="center" wrapText="1"/>
    </xf>
    <xf numFmtId="166" fontId="15" fillId="6" borderId="1" xfId="0" applyNumberFormat="1" applyFont="1" applyFill="1" applyBorder="1" applyAlignment="1">
      <alignment vertical="center"/>
    </xf>
    <xf numFmtId="166" fontId="4" fillId="0" borderId="1" xfId="0" applyNumberFormat="1" applyFont="1" applyFill="1" applyBorder="1" applyAlignment="1">
      <alignment horizontal="center" vertical="center"/>
    </xf>
    <xf numFmtId="164" fontId="5" fillId="0" borderId="1" xfId="0" applyFont="1" applyBorder="1" applyAlignment="1">
      <alignment horizontal="left" vertical="center" wrapText="1"/>
    </xf>
    <xf numFmtId="164" fontId="25" fillId="0" borderId="0" xfId="0" applyFont="1" applyAlignment="1">
      <alignment/>
    </xf>
    <xf numFmtId="164" fontId="0" fillId="0" borderId="19" xfId="0" applyBorder="1" applyAlignment="1">
      <alignment vertical="center" wrapText="1"/>
    </xf>
    <xf numFmtId="164" fontId="0" fillId="0" borderId="0" xfId="0" applyAlignment="1">
      <alignment horizontal="center" vertical="center"/>
    </xf>
    <xf numFmtId="164" fontId="0" fillId="0" borderId="0" xfId="0" applyAlignment="1">
      <alignment vertical="center" wrapText="1"/>
    </xf>
    <xf numFmtId="164" fontId="27" fillId="0" borderId="0" xfId="0" applyFont="1" applyAlignment="1">
      <alignment horizontal="center" vertical="center"/>
    </xf>
    <xf numFmtId="164" fontId="27" fillId="0" borderId="0" xfId="0" applyFont="1" applyFill="1" applyAlignment="1">
      <alignment horizontal="center" vertical="center"/>
    </xf>
    <xf numFmtId="164" fontId="0" fillId="0" borderId="1" xfId="0" applyFont="1" applyBorder="1" applyAlignment="1">
      <alignment horizontal="center" vertical="center" wrapText="1"/>
    </xf>
    <xf numFmtId="164" fontId="0" fillId="0" borderId="1" xfId="0" applyBorder="1" applyAlignment="1">
      <alignment horizontal="center" vertical="center"/>
    </xf>
    <xf numFmtId="166" fontId="15" fillId="0" borderId="15" xfId="0" applyNumberFormat="1" applyFont="1" applyBorder="1" applyAlignment="1">
      <alignment horizontal="center" vertical="center" wrapText="1"/>
    </xf>
    <xf numFmtId="164" fontId="15" fillId="6" borderId="7" xfId="0" applyFont="1" applyFill="1" applyBorder="1" applyAlignment="1">
      <alignment horizontal="justify" wrapText="1"/>
    </xf>
    <xf numFmtId="164" fontId="1" fillId="6" borderId="7" xfId="0" applyFont="1" applyFill="1" applyBorder="1" applyAlignment="1">
      <alignment horizontal="center" vertical="center" wrapText="1"/>
    </xf>
    <xf numFmtId="166" fontId="15" fillId="0" borderId="16" xfId="0" applyNumberFormat="1" applyFont="1" applyBorder="1" applyAlignment="1">
      <alignment horizontal="center" vertical="center" wrapText="1"/>
    </xf>
    <xf numFmtId="170" fontId="0" fillId="0" borderId="7" xfId="0" applyNumberFormat="1" applyBorder="1" applyAlignment="1">
      <alignment horizontal="center" vertical="center"/>
    </xf>
    <xf numFmtId="164" fontId="0" fillId="6" borderId="0" xfId="0" applyFill="1" applyAlignment="1">
      <alignment/>
    </xf>
    <xf numFmtId="170" fontId="0" fillId="0" borderId="0" xfId="0" applyNumberFormat="1" applyAlignment="1">
      <alignment horizontal="center" vertical="center"/>
    </xf>
    <xf numFmtId="164" fontId="15" fillId="7" borderId="1" xfId="0" applyFont="1" applyFill="1" applyBorder="1" applyAlignment="1">
      <alignment horizontal="center" vertical="center" wrapText="1"/>
    </xf>
    <xf numFmtId="164" fontId="15" fillId="7" borderId="15" xfId="0" applyFont="1" applyFill="1" applyBorder="1" applyAlignment="1">
      <alignment horizontal="center" vertical="center" wrapText="1"/>
    </xf>
    <xf numFmtId="166" fontId="0" fillId="0" borderId="1" xfId="0" applyNumberFormat="1" applyBorder="1" applyAlignment="1">
      <alignment horizontal="center" vertical="center"/>
    </xf>
    <xf numFmtId="166" fontId="0" fillId="0" borderId="0" xfId="0" applyNumberFormat="1" applyAlignment="1">
      <alignment horizontal="center" vertical="center"/>
    </xf>
    <xf numFmtId="166" fontId="1" fillId="0" borderId="1" xfId="0" applyNumberFormat="1" applyFont="1" applyBorder="1" applyAlignment="1">
      <alignment horizontal="center" vertical="center"/>
    </xf>
    <xf numFmtId="164" fontId="1" fillId="0" borderId="1" xfId="0" applyFont="1" applyBorder="1" applyAlignment="1">
      <alignment horizontal="center" vertical="center"/>
    </xf>
    <xf numFmtId="164" fontId="1" fillId="0" borderId="1" xfId="0" applyFont="1" applyBorder="1" applyAlignment="1">
      <alignment horizontal="center" vertical="center" wrapText="1"/>
    </xf>
    <xf numFmtId="166" fontId="15" fillId="0" borderId="1" xfId="0" applyNumberFormat="1" applyFont="1" applyFill="1" applyBorder="1" applyAlignment="1">
      <alignment horizontal="center" vertical="center"/>
    </xf>
    <xf numFmtId="164" fontId="1" fillId="0" borderId="1" xfId="0" applyFont="1" applyBorder="1" applyAlignment="1">
      <alignment horizontal="left" vertical="center" wrapText="1"/>
    </xf>
    <xf numFmtId="166" fontId="1" fillId="0" borderId="1" xfId="0" applyNumberFormat="1" applyFont="1" applyBorder="1" applyAlignment="1">
      <alignment horizontal="center" vertical="center" wrapText="1"/>
    </xf>
    <xf numFmtId="164" fontId="1" fillId="0" borderId="1" xfId="0" applyFont="1" applyFill="1" applyBorder="1" applyAlignment="1">
      <alignment horizontal="left" vertical="center" wrapText="1"/>
    </xf>
    <xf numFmtId="166" fontId="1" fillId="0" borderId="1" xfId="0" applyNumberFormat="1" applyFont="1" applyFill="1" applyBorder="1" applyAlignment="1">
      <alignment horizontal="center" vertical="center" wrapText="1"/>
    </xf>
    <xf numFmtId="164" fontId="1" fillId="0" borderId="1" xfId="0" applyFont="1" applyFill="1" applyBorder="1" applyAlignment="1">
      <alignment horizontal="center" vertical="center" wrapText="1"/>
    </xf>
    <xf numFmtId="164" fontId="15" fillId="0" borderId="0" xfId="0" applyFont="1" applyAlignment="1">
      <alignment horizontal="justify" vertical="center" wrapText="1"/>
    </xf>
    <xf numFmtId="164" fontId="1" fillId="0" borderId="0" xfId="0" applyFont="1" applyAlignment="1">
      <alignment horizontal="justify" vertical="center" wrapText="1"/>
    </xf>
    <xf numFmtId="164" fontId="0" fillId="0" borderId="0" xfId="0" applyAlignment="1">
      <alignment horizontal="justify" vertical="center" wrapText="1"/>
    </xf>
    <xf numFmtId="166" fontId="0" fillId="0" borderId="7" xfId="0" applyNumberFormat="1" applyBorder="1" applyAlignment="1">
      <alignment horizontal="center" vertical="center"/>
    </xf>
    <xf numFmtId="164" fontId="1" fillId="0" borderId="1" xfId="0" applyFont="1" applyBorder="1" applyAlignment="1">
      <alignment/>
    </xf>
    <xf numFmtId="164" fontId="1" fillId="0" borderId="1" xfId="0" applyFont="1" applyBorder="1" applyAlignment="1">
      <alignment vertical="center" wrapText="1"/>
    </xf>
    <xf numFmtId="166" fontId="1" fillId="0" borderId="1" xfId="0" applyNumberFormat="1" applyFont="1" applyBorder="1" applyAlignment="1">
      <alignment horizontal="center"/>
    </xf>
    <xf numFmtId="164" fontId="1" fillId="0" borderId="7" xfId="0" applyFont="1" applyBorder="1" applyAlignment="1">
      <alignment horizontal="center" vertical="center"/>
    </xf>
    <xf numFmtId="164" fontId="1" fillId="0" borderId="7" xfId="0" applyFont="1" applyBorder="1" applyAlignment="1">
      <alignment horizontal="center" vertical="center" wrapText="1"/>
    </xf>
    <xf numFmtId="164" fontId="1" fillId="0" borderId="1" xfId="0" applyFont="1" applyBorder="1" applyAlignment="1">
      <alignment wrapText="1"/>
    </xf>
    <xf numFmtId="164" fontId="1" fillId="0" borderId="10" xfId="0" applyFont="1" applyBorder="1" applyAlignment="1">
      <alignment horizontal="left" vertical="center"/>
    </xf>
    <xf numFmtId="166" fontId="1" fillId="0" borderId="10" xfId="0" applyNumberFormat="1" applyFont="1" applyBorder="1" applyAlignment="1">
      <alignment horizontal="center" vertical="center"/>
    </xf>
    <xf numFmtId="166" fontId="1" fillId="0" borderId="1" xfId="0" applyNumberFormat="1" applyFont="1" applyFill="1" applyBorder="1" applyAlignment="1">
      <alignment horizontal="center"/>
    </xf>
    <xf numFmtId="164" fontId="16" fillId="0" borderId="0" xfId="0" applyFont="1" applyBorder="1" applyAlignment="1">
      <alignment vertical="center" wrapText="1"/>
    </xf>
  </cellXfs>
  <cellStyles count="11">
    <cellStyle name="Normal" xfId="0"/>
    <cellStyle name="Comma" xfId="15"/>
    <cellStyle name="Comma [0]" xfId="16"/>
    <cellStyle name="Currency" xfId="17"/>
    <cellStyle name="Currency [0]" xfId="18"/>
    <cellStyle name="Percent" xfId="19"/>
    <cellStyle name="Heading 3" xfId="20"/>
    <cellStyle name="Heading1" xfId="21"/>
    <cellStyle name="Result" xfId="22"/>
    <cellStyle name="Result2" xfId="23"/>
    <cellStyle name="Excel_BuiltIn_Texto Explicativo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indexed="53"/>
  </sheetPr>
  <dimension ref="A1:L1158"/>
  <sheetViews>
    <sheetView tabSelected="1" workbookViewId="0" topLeftCell="A1088">
      <selection activeCell="G3" sqref="G3"/>
    </sheetView>
  </sheetViews>
  <sheetFormatPr defaultColWidth="8.00390625" defaultRowHeight="14.25"/>
  <cols>
    <col min="1" max="1" width="10.25390625" style="1" customWidth="1"/>
    <col min="2" max="2" width="14.125" style="1" customWidth="1"/>
    <col min="3" max="3" width="27.625" style="1" customWidth="1"/>
    <col min="4" max="4" width="23.50390625" style="2" customWidth="1"/>
    <col min="5" max="5" width="9.125" style="1" customWidth="1"/>
    <col min="6" max="6" width="9.00390625" style="1" hidden="1" customWidth="1"/>
    <col min="7" max="7" width="31.00390625" style="1" customWidth="1"/>
    <col min="8" max="8" width="31.625" style="1" customWidth="1"/>
    <col min="9" max="9" width="9.00390625" style="2" customWidth="1"/>
    <col min="10" max="10" width="23.375" style="2" customWidth="1"/>
    <col min="11" max="11" width="13.375" style="2" customWidth="1"/>
    <col min="12" max="12" width="11.875" style="3" customWidth="1"/>
    <col min="13" max="16384" width="9.00390625" style="2" customWidth="1"/>
  </cols>
  <sheetData>
    <row r="1" spans="1:8" ht="12.75">
      <c r="A1" s="4" t="s">
        <v>0</v>
      </c>
      <c r="B1" s="5"/>
      <c r="C1" s="6"/>
      <c r="D1" s="7"/>
      <c r="E1" s="7"/>
      <c r="F1" s="7"/>
      <c r="G1" s="7"/>
      <c r="H1" s="7"/>
    </row>
    <row r="2" spans="1:8" ht="13.5">
      <c r="A2" s="8"/>
      <c r="B2" s="8"/>
      <c r="C2" s="8"/>
      <c r="D2" s="9"/>
      <c r="E2" s="8"/>
      <c r="F2" s="8"/>
      <c r="G2" s="8"/>
      <c r="H2" s="8"/>
    </row>
    <row r="3" spans="1:8" ht="38.25">
      <c r="A3" s="10" t="s">
        <v>1</v>
      </c>
      <c r="B3" s="10" t="s">
        <v>1</v>
      </c>
      <c r="C3" s="10" t="s">
        <v>2</v>
      </c>
      <c r="D3" s="10" t="s">
        <v>3</v>
      </c>
      <c r="E3" s="10" t="s">
        <v>4</v>
      </c>
      <c r="F3" s="11" t="s">
        <v>5</v>
      </c>
      <c r="G3" s="12" t="s">
        <v>6</v>
      </c>
      <c r="H3" s="13" t="s">
        <v>7</v>
      </c>
    </row>
    <row r="4" spans="1:12" ht="12.75">
      <c r="A4" s="14" t="s">
        <v>8</v>
      </c>
      <c r="B4" s="14" t="s">
        <v>9</v>
      </c>
      <c r="C4" s="14" t="s">
        <v>10</v>
      </c>
      <c r="D4" s="14" t="s">
        <v>11</v>
      </c>
      <c r="E4" s="15">
        <v>63.72</v>
      </c>
      <c r="F4" s="16">
        <f aca="true" t="shared" si="0" ref="F4:F24">E4*3</f>
        <v>191.16</v>
      </c>
      <c r="G4" s="17"/>
      <c r="H4" s="18"/>
      <c r="J4" s="19"/>
      <c r="K4" s="20"/>
      <c r="L4" s="21"/>
    </row>
    <row r="5" spans="1:11" ht="12.75">
      <c r="A5" s="14" t="s">
        <v>8</v>
      </c>
      <c r="B5" s="14" t="s">
        <v>9</v>
      </c>
      <c r="C5" s="14" t="s">
        <v>10</v>
      </c>
      <c r="D5" s="14" t="s">
        <v>12</v>
      </c>
      <c r="E5" s="15">
        <v>63.72</v>
      </c>
      <c r="F5" s="16">
        <f t="shared" si="0"/>
        <v>191.16</v>
      </c>
      <c r="G5" s="17"/>
      <c r="H5" s="18"/>
      <c r="J5" s="22"/>
      <c r="K5" s="23"/>
    </row>
    <row r="6" spans="1:11" ht="12.75">
      <c r="A6" s="14" t="s">
        <v>8</v>
      </c>
      <c r="B6" s="14" t="s">
        <v>9</v>
      </c>
      <c r="C6" s="14" t="s">
        <v>10</v>
      </c>
      <c r="D6" s="14" t="s">
        <v>13</v>
      </c>
      <c r="E6" s="15">
        <v>63.72</v>
      </c>
      <c r="F6" s="16">
        <f t="shared" si="0"/>
        <v>191.16</v>
      </c>
      <c r="G6" s="17"/>
      <c r="H6" s="18"/>
      <c r="J6" s="24"/>
      <c r="K6" s="25"/>
    </row>
    <row r="7" spans="1:11" ht="12.75">
      <c r="A7" s="14" t="s">
        <v>8</v>
      </c>
      <c r="B7" s="14" t="s">
        <v>9</v>
      </c>
      <c r="C7" s="14" t="s">
        <v>10</v>
      </c>
      <c r="D7" s="14" t="s">
        <v>14</v>
      </c>
      <c r="E7" s="15">
        <v>63.72</v>
      </c>
      <c r="F7" s="16">
        <f t="shared" si="0"/>
        <v>191.16</v>
      </c>
      <c r="G7" s="26"/>
      <c r="H7" s="18"/>
      <c r="J7" s="24"/>
      <c r="K7" s="25"/>
    </row>
    <row r="8" spans="1:11" ht="12.75">
      <c r="A8" s="14" t="s">
        <v>8</v>
      </c>
      <c r="B8" s="14" t="s">
        <v>9</v>
      </c>
      <c r="C8" s="14" t="s">
        <v>10</v>
      </c>
      <c r="D8" s="14" t="s">
        <v>15</v>
      </c>
      <c r="E8" s="15">
        <v>63.72</v>
      </c>
      <c r="F8" s="16">
        <f t="shared" si="0"/>
        <v>191.16</v>
      </c>
      <c r="G8" s="17"/>
      <c r="H8" s="18"/>
      <c r="J8" s="24"/>
      <c r="K8" s="25"/>
    </row>
    <row r="9" spans="1:11" ht="12.75">
      <c r="A9" s="14" t="s">
        <v>8</v>
      </c>
      <c r="B9" s="14" t="s">
        <v>9</v>
      </c>
      <c r="C9" s="14" t="s">
        <v>10</v>
      </c>
      <c r="D9" s="14" t="s">
        <v>16</v>
      </c>
      <c r="E9" s="15">
        <v>63.72</v>
      </c>
      <c r="F9" s="16">
        <f t="shared" si="0"/>
        <v>191.16</v>
      </c>
      <c r="G9" s="17"/>
      <c r="H9" s="18"/>
      <c r="J9" s="27"/>
      <c r="K9" s="25"/>
    </row>
    <row r="10" spans="1:11" ht="12.75">
      <c r="A10" s="14" t="s">
        <v>8</v>
      </c>
      <c r="B10" s="14" t="s">
        <v>9</v>
      </c>
      <c r="C10" s="14" t="s">
        <v>10</v>
      </c>
      <c r="D10" s="14" t="s">
        <v>17</v>
      </c>
      <c r="E10" s="15">
        <v>183.49</v>
      </c>
      <c r="F10" s="16">
        <f t="shared" si="0"/>
        <v>550.47</v>
      </c>
      <c r="G10" s="17"/>
      <c r="H10" s="18"/>
      <c r="J10" s="28"/>
      <c r="K10" s="15"/>
    </row>
    <row r="11" spans="1:8" ht="12.75">
      <c r="A11" s="14" t="s">
        <v>18</v>
      </c>
      <c r="B11" s="14" t="s">
        <v>19</v>
      </c>
      <c r="C11" s="14" t="s">
        <v>10</v>
      </c>
      <c r="D11" s="14" t="s">
        <v>11</v>
      </c>
      <c r="E11" s="15">
        <v>63.72</v>
      </c>
      <c r="F11" s="16">
        <f t="shared" si="0"/>
        <v>191.16</v>
      </c>
      <c r="G11" s="17"/>
      <c r="H11" s="18"/>
    </row>
    <row r="12" spans="1:8" ht="12.75">
      <c r="A12" s="14" t="s">
        <v>18</v>
      </c>
      <c r="B12" s="14" t="s">
        <v>19</v>
      </c>
      <c r="C12" s="14" t="s">
        <v>10</v>
      </c>
      <c r="D12" s="14" t="s">
        <v>12</v>
      </c>
      <c r="E12" s="15">
        <v>63.72</v>
      </c>
      <c r="F12" s="16">
        <f t="shared" si="0"/>
        <v>191.16</v>
      </c>
      <c r="G12" s="17"/>
      <c r="H12" s="18"/>
    </row>
    <row r="13" spans="1:8" ht="12.75">
      <c r="A13" s="14" t="s">
        <v>18</v>
      </c>
      <c r="B13" s="14" t="s">
        <v>19</v>
      </c>
      <c r="C13" s="14" t="s">
        <v>10</v>
      </c>
      <c r="D13" s="14" t="s">
        <v>13</v>
      </c>
      <c r="E13" s="15">
        <v>63.72</v>
      </c>
      <c r="F13" s="16">
        <f t="shared" si="0"/>
        <v>191.16</v>
      </c>
      <c r="G13" s="17"/>
      <c r="H13" s="18"/>
    </row>
    <row r="14" spans="1:8" ht="12.75">
      <c r="A14" s="14" t="s">
        <v>18</v>
      </c>
      <c r="B14" s="14" t="s">
        <v>19</v>
      </c>
      <c r="C14" s="14" t="s">
        <v>10</v>
      </c>
      <c r="D14" s="14" t="s">
        <v>14</v>
      </c>
      <c r="E14" s="15">
        <v>63.72</v>
      </c>
      <c r="F14" s="16">
        <f t="shared" si="0"/>
        <v>191.16</v>
      </c>
      <c r="G14" s="17"/>
      <c r="H14" s="18"/>
    </row>
    <row r="15" spans="1:8" ht="12.75">
      <c r="A15" s="14" t="s">
        <v>18</v>
      </c>
      <c r="B15" s="14" t="s">
        <v>19</v>
      </c>
      <c r="C15" s="14" t="s">
        <v>10</v>
      </c>
      <c r="D15" s="14" t="s">
        <v>15</v>
      </c>
      <c r="E15" s="15">
        <v>63.72</v>
      </c>
      <c r="F15" s="16">
        <f t="shared" si="0"/>
        <v>191.16</v>
      </c>
      <c r="G15" s="17"/>
      <c r="H15" s="18"/>
    </row>
    <row r="16" spans="1:8" ht="12.75">
      <c r="A16" s="14" t="s">
        <v>18</v>
      </c>
      <c r="B16" s="14" t="s">
        <v>19</v>
      </c>
      <c r="C16" s="14" t="s">
        <v>10</v>
      </c>
      <c r="D16" s="14" t="s">
        <v>17</v>
      </c>
      <c r="E16" s="15">
        <v>156.96</v>
      </c>
      <c r="F16" s="16">
        <f t="shared" si="0"/>
        <v>470.88</v>
      </c>
      <c r="G16" s="17"/>
      <c r="H16" s="18"/>
    </row>
    <row r="17" spans="1:8" ht="12.75">
      <c r="A17" s="14" t="s">
        <v>18</v>
      </c>
      <c r="B17" s="14" t="s">
        <v>19</v>
      </c>
      <c r="C17" s="14" t="s">
        <v>10</v>
      </c>
      <c r="D17" s="14" t="s">
        <v>20</v>
      </c>
      <c r="E17" s="15">
        <v>20.52</v>
      </c>
      <c r="F17" s="16">
        <f t="shared" si="0"/>
        <v>61.56</v>
      </c>
      <c r="G17" s="17"/>
      <c r="H17" s="18"/>
    </row>
    <row r="18" spans="1:8" ht="12.75">
      <c r="A18" s="14" t="s">
        <v>18</v>
      </c>
      <c r="B18" s="14" t="s">
        <v>19</v>
      </c>
      <c r="C18" s="14" t="s">
        <v>10</v>
      </c>
      <c r="D18" s="14" t="s">
        <v>20</v>
      </c>
      <c r="E18" s="15">
        <v>20.52</v>
      </c>
      <c r="F18" s="16">
        <f t="shared" si="0"/>
        <v>61.56</v>
      </c>
      <c r="G18" s="17"/>
      <c r="H18" s="18"/>
    </row>
    <row r="19" spans="1:8" ht="12.75">
      <c r="A19" s="14" t="s">
        <v>21</v>
      </c>
      <c r="B19" s="14" t="s">
        <v>22</v>
      </c>
      <c r="C19" s="14" t="s">
        <v>10</v>
      </c>
      <c r="D19" s="14" t="s">
        <v>11</v>
      </c>
      <c r="E19" s="15">
        <v>57.76</v>
      </c>
      <c r="F19" s="16">
        <f t="shared" si="0"/>
        <v>173.28</v>
      </c>
      <c r="G19" s="17"/>
      <c r="H19" s="18"/>
    </row>
    <row r="20" spans="1:8" ht="12.75">
      <c r="A20" s="14" t="s">
        <v>21</v>
      </c>
      <c r="B20" s="14" t="s">
        <v>22</v>
      </c>
      <c r="C20" s="14" t="s">
        <v>10</v>
      </c>
      <c r="D20" s="14" t="s">
        <v>12</v>
      </c>
      <c r="E20" s="15">
        <v>42.12</v>
      </c>
      <c r="F20" s="16">
        <f t="shared" si="0"/>
        <v>126.35999999999999</v>
      </c>
      <c r="G20" s="17"/>
      <c r="H20" s="18"/>
    </row>
    <row r="21" spans="1:8" ht="12.75">
      <c r="A21" s="14" t="s">
        <v>21</v>
      </c>
      <c r="B21" s="14" t="s">
        <v>22</v>
      </c>
      <c r="C21" s="14" t="s">
        <v>10</v>
      </c>
      <c r="D21" s="14" t="s">
        <v>13</v>
      </c>
      <c r="E21" s="15">
        <v>42.12</v>
      </c>
      <c r="F21" s="16">
        <f t="shared" si="0"/>
        <v>126.35999999999999</v>
      </c>
      <c r="G21" s="17"/>
      <c r="H21" s="18"/>
    </row>
    <row r="22" spans="1:8" ht="12.75">
      <c r="A22" s="14" t="s">
        <v>21</v>
      </c>
      <c r="B22" s="14" t="s">
        <v>22</v>
      </c>
      <c r="C22" s="14" t="s">
        <v>10</v>
      </c>
      <c r="D22" s="14" t="s">
        <v>17</v>
      </c>
      <c r="E22" s="15">
        <v>98.66</v>
      </c>
      <c r="F22" s="16">
        <f t="shared" si="0"/>
        <v>295.98</v>
      </c>
      <c r="G22" s="17"/>
      <c r="H22" s="18"/>
    </row>
    <row r="23" spans="1:8" ht="12.75">
      <c r="A23" s="14" t="s">
        <v>21</v>
      </c>
      <c r="B23" s="14" t="s">
        <v>22</v>
      </c>
      <c r="C23" s="14" t="s">
        <v>10</v>
      </c>
      <c r="D23" s="14" t="s">
        <v>20</v>
      </c>
      <c r="E23" s="15">
        <v>18.94</v>
      </c>
      <c r="F23" s="16">
        <f t="shared" si="0"/>
        <v>56.82000000000001</v>
      </c>
      <c r="G23" s="17"/>
      <c r="H23" s="18"/>
    </row>
    <row r="24" spans="1:8" ht="12.75">
      <c r="A24" s="14" t="s">
        <v>21</v>
      </c>
      <c r="B24" s="14" t="s">
        <v>22</v>
      </c>
      <c r="C24" s="14" t="s">
        <v>10</v>
      </c>
      <c r="D24" s="14" t="s">
        <v>20</v>
      </c>
      <c r="E24" s="15">
        <v>18.94</v>
      </c>
      <c r="F24" s="16">
        <f t="shared" si="0"/>
        <v>56.82000000000001</v>
      </c>
      <c r="G24" s="17"/>
      <c r="H24" s="18"/>
    </row>
    <row r="25" spans="1:8" ht="12.75">
      <c r="A25" s="14" t="s">
        <v>23</v>
      </c>
      <c r="B25" s="14" t="s">
        <v>24</v>
      </c>
      <c r="C25" s="14" t="s">
        <v>10</v>
      </c>
      <c r="D25" s="14" t="s">
        <v>25</v>
      </c>
      <c r="E25" s="15">
        <v>20.52</v>
      </c>
      <c r="F25" s="16">
        <f aca="true" t="shared" si="1" ref="F25:F26">E25*1/30</f>
        <v>0.6839999999999999</v>
      </c>
      <c r="G25" s="17"/>
      <c r="H25" s="18"/>
    </row>
    <row r="26" spans="1:8" ht="12.75">
      <c r="A26" s="14" t="s">
        <v>23</v>
      </c>
      <c r="B26" s="14" t="s">
        <v>24</v>
      </c>
      <c r="C26" s="14" t="s">
        <v>10</v>
      </c>
      <c r="D26" s="14" t="s">
        <v>26</v>
      </c>
      <c r="E26" s="15">
        <v>11.95</v>
      </c>
      <c r="F26" s="16">
        <f t="shared" si="1"/>
        <v>0.3983333333333333</v>
      </c>
      <c r="G26" s="17"/>
      <c r="H26" s="18"/>
    </row>
    <row r="27" spans="1:8" ht="12.75">
      <c r="A27" s="14" t="s">
        <v>23</v>
      </c>
      <c r="B27" s="14" t="s">
        <v>24</v>
      </c>
      <c r="C27" s="14" t="s">
        <v>10</v>
      </c>
      <c r="D27" s="14" t="s">
        <v>27</v>
      </c>
      <c r="E27" s="15">
        <v>63.72</v>
      </c>
      <c r="F27" s="16">
        <f aca="true" t="shared" si="2" ref="F27:F31">E27*1/2</f>
        <v>31.86</v>
      </c>
      <c r="G27" s="17"/>
      <c r="H27" s="18"/>
    </row>
    <row r="28" spans="1:8" ht="12.75">
      <c r="A28" s="14" t="s">
        <v>23</v>
      </c>
      <c r="B28" s="14" t="s">
        <v>24</v>
      </c>
      <c r="C28" s="14" t="s">
        <v>10</v>
      </c>
      <c r="D28" s="14" t="s">
        <v>28</v>
      </c>
      <c r="E28" s="15">
        <v>42.12</v>
      </c>
      <c r="F28" s="16">
        <f t="shared" si="2"/>
        <v>21.06</v>
      </c>
      <c r="G28" s="17"/>
      <c r="H28" s="18"/>
    </row>
    <row r="29" spans="1:8" ht="12.75">
      <c r="A29" s="14" t="s">
        <v>23</v>
      </c>
      <c r="B29" s="14" t="s">
        <v>24</v>
      </c>
      <c r="C29" s="14" t="s">
        <v>10</v>
      </c>
      <c r="D29" s="14" t="s">
        <v>29</v>
      </c>
      <c r="E29" s="15">
        <v>42.12</v>
      </c>
      <c r="F29" s="16">
        <f t="shared" si="2"/>
        <v>21.06</v>
      </c>
      <c r="G29" s="17"/>
      <c r="H29" s="18"/>
    </row>
    <row r="30" spans="1:8" ht="12.75">
      <c r="A30" s="14" t="s">
        <v>23</v>
      </c>
      <c r="B30" s="14" t="s">
        <v>24</v>
      </c>
      <c r="C30" s="14" t="s">
        <v>10</v>
      </c>
      <c r="D30" s="14" t="s">
        <v>29</v>
      </c>
      <c r="E30" s="15">
        <v>42.12</v>
      </c>
      <c r="F30" s="16">
        <f t="shared" si="2"/>
        <v>21.06</v>
      </c>
      <c r="G30" s="17"/>
      <c r="H30" s="18"/>
    </row>
    <row r="31" spans="1:8" ht="12.75">
      <c r="A31" s="14" t="s">
        <v>23</v>
      </c>
      <c r="B31" s="14" t="s">
        <v>24</v>
      </c>
      <c r="C31" s="14" t="s">
        <v>10</v>
      </c>
      <c r="D31" s="14" t="s">
        <v>30</v>
      </c>
      <c r="E31" s="15">
        <v>42.12</v>
      </c>
      <c r="F31" s="16">
        <f t="shared" si="2"/>
        <v>21.06</v>
      </c>
      <c r="G31" s="17"/>
      <c r="H31" s="18"/>
    </row>
    <row r="32" spans="1:8" ht="12.75">
      <c r="A32" s="14" t="s">
        <v>23</v>
      </c>
      <c r="B32" s="14" t="s">
        <v>24</v>
      </c>
      <c r="C32" s="14" t="s">
        <v>10</v>
      </c>
      <c r="D32" s="14" t="s">
        <v>31</v>
      </c>
      <c r="E32" s="15">
        <v>42.12</v>
      </c>
      <c r="F32" s="16">
        <f aca="true" t="shared" si="3" ref="F32:F35">E32*3</f>
        <v>126.35999999999999</v>
      </c>
      <c r="G32" s="17"/>
      <c r="H32" s="18"/>
    </row>
    <row r="33" spans="1:8" ht="12.75">
      <c r="A33" s="14" t="s">
        <v>23</v>
      </c>
      <c r="B33" s="14" t="s">
        <v>24</v>
      </c>
      <c r="C33" s="14" t="s">
        <v>10</v>
      </c>
      <c r="D33" s="14" t="s">
        <v>32</v>
      </c>
      <c r="E33" s="15">
        <v>42.12</v>
      </c>
      <c r="F33" s="16">
        <f t="shared" si="3"/>
        <v>126.35999999999999</v>
      </c>
      <c r="G33" s="17"/>
      <c r="H33" s="18"/>
    </row>
    <row r="34" spans="1:8" ht="12.75">
      <c r="A34" s="14" t="s">
        <v>23</v>
      </c>
      <c r="B34" s="14" t="s">
        <v>24</v>
      </c>
      <c r="C34" s="14" t="s">
        <v>10</v>
      </c>
      <c r="D34" s="14" t="s">
        <v>33</v>
      </c>
      <c r="E34" s="15">
        <v>42.12</v>
      </c>
      <c r="F34" s="16">
        <f t="shared" si="3"/>
        <v>126.35999999999999</v>
      </c>
      <c r="G34" s="17"/>
      <c r="H34" s="18"/>
    </row>
    <row r="35" spans="1:8" ht="12.75">
      <c r="A35" s="14" t="s">
        <v>23</v>
      </c>
      <c r="B35" s="14" t="s">
        <v>24</v>
      </c>
      <c r="C35" s="14" t="s">
        <v>10</v>
      </c>
      <c r="D35" s="14" t="s">
        <v>17</v>
      </c>
      <c r="E35" s="15">
        <v>154.55</v>
      </c>
      <c r="F35" s="16">
        <f t="shared" si="3"/>
        <v>463.65000000000003</v>
      </c>
      <c r="G35" s="17"/>
      <c r="H35" s="18"/>
    </row>
    <row r="36" spans="1:8" ht="12.75">
      <c r="A36" s="14" t="s">
        <v>23</v>
      </c>
      <c r="B36" s="14" t="s">
        <v>24</v>
      </c>
      <c r="C36" s="14" t="s">
        <v>10</v>
      </c>
      <c r="D36" s="14" t="s">
        <v>34</v>
      </c>
      <c r="E36" s="15">
        <v>2</v>
      </c>
      <c r="F36" s="16">
        <f>E36*1/30</f>
        <v>0.06666666666666667</v>
      </c>
      <c r="G36" s="17"/>
      <c r="H36" s="18"/>
    </row>
    <row r="37" spans="1:8" ht="12.75">
      <c r="A37" s="14" t="s">
        <v>23</v>
      </c>
      <c r="B37" s="14" t="s">
        <v>24</v>
      </c>
      <c r="C37" s="14" t="s">
        <v>10</v>
      </c>
      <c r="D37" s="14" t="s">
        <v>35</v>
      </c>
      <c r="E37" s="15">
        <v>5.7</v>
      </c>
      <c r="F37" s="16">
        <f>E37*1/2</f>
        <v>2.85</v>
      </c>
      <c r="G37" s="17"/>
      <c r="H37" s="18"/>
    </row>
    <row r="38" spans="1:8" ht="12.75">
      <c r="A38" s="14" t="s">
        <v>23</v>
      </c>
      <c r="B38" s="14" t="s">
        <v>24</v>
      </c>
      <c r="C38" s="14" t="s">
        <v>10</v>
      </c>
      <c r="D38" s="14" t="s">
        <v>20</v>
      </c>
      <c r="E38" s="15">
        <v>18.55</v>
      </c>
      <c r="F38" s="16">
        <f aca="true" t="shared" si="4" ref="F38:F49">E38*3</f>
        <v>55.650000000000006</v>
      </c>
      <c r="G38" s="17"/>
      <c r="H38" s="18"/>
    </row>
    <row r="39" spans="1:8" ht="12.75">
      <c r="A39" s="14" t="s">
        <v>23</v>
      </c>
      <c r="B39" s="14" t="s">
        <v>24</v>
      </c>
      <c r="C39" s="14" t="s">
        <v>10</v>
      </c>
      <c r="D39" s="14" t="s">
        <v>20</v>
      </c>
      <c r="E39" s="15">
        <v>18.55</v>
      </c>
      <c r="F39" s="16">
        <f t="shared" si="4"/>
        <v>55.650000000000006</v>
      </c>
      <c r="G39" s="17"/>
      <c r="H39" s="18"/>
    </row>
    <row r="40" spans="1:8" ht="12.75">
      <c r="A40" s="14" t="s">
        <v>36</v>
      </c>
      <c r="B40" s="14" t="s">
        <v>37</v>
      </c>
      <c r="C40" s="14" t="s">
        <v>10</v>
      </c>
      <c r="D40" s="14" t="s">
        <v>11</v>
      </c>
      <c r="E40" s="15">
        <v>63.72</v>
      </c>
      <c r="F40" s="16">
        <f t="shared" si="4"/>
        <v>191.16</v>
      </c>
      <c r="G40" s="17"/>
      <c r="H40" s="18"/>
    </row>
    <row r="41" spans="1:8" ht="12.75">
      <c r="A41" s="14" t="s">
        <v>36</v>
      </c>
      <c r="B41" s="14" t="s">
        <v>37</v>
      </c>
      <c r="C41" s="14" t="s">
        <v>10</v>
      </c>
      <c r="D41" s="14" t="s">
        <v>12</v>
      </c>
      <c r="E41" s="15">
        <v>63.72</v>
      </c>
      <c r="F41" s="16">
        <f t="shared" si="4"/>
        <v>191.16</v>
      </c>
      <c r="G41" s="17"/>
      <c r="H41" s="18"/>
    </row>
    <row r="42" spans="1:8" ht="12.75">
      <c r="A42" s="14" t="s">
        <v>36</v>
      </c>
      <c r="B42" s="14" t="s">
        <v>37</v>
      </c>
      <c r="C42" s="14" t="s">
        <v>10</v>
      </c>
      <c r="D42" s="14" t="s">
        <v>13</v>
      </c>
      <c r="E42" s="15">
        <v>63.72</v>
      </c>
      <c r="F42" s="16">
        <f t="shared" si="4"/>
        <v>191.16</v>
      </c>
      <c r="G42" s="17"/>
      <c r="H42" s="18"/>
    </row>
    <row r="43" spans="1:8" ht="12.75">
      <c r="A43" s="14" t="s">
        <v>36</v>
      </c>
      <c r="B43" s="14" t="s">
        <v>37</v>
      </c>
      <c r="C43" s="14" t="s">
        <v>10</v>
      </c>
      <c r="D43" s="14" t="s">
        <v>14</v>
      </c>
      <c r="E43" s="15">
        <v>63.72</v>
      </c>
      <c r="F43" s="16">
        <f t="shared" si="4"/>
        <v>191.16</v>
      </c>
      <c r="G43" s="17"/>
      <c r="H43" s="18"/>
    </row>
    <row r="44" spans="1:8" ht="12.75">
      <c r="A44" s="14" t="s">
        <v>36</v>
      </c>
      <c r="B44" s="14" t="s">
        <v>37</v>
      </c>
      <c r="C44" s="14" t="s">
        <v>10</v>
      </c>
      <c r="D44" s="14" t="s">
        <v>15</v>
      </c>
      <c r="E44" s="15">
        <v>42.12</v>
      </c>
      <c r="F44" s="16">
        <f t="shared" si="4"/>
        <v>126.35999999999999</v>
      </c>
      <c r="G44" s="17"/>
      <c r="H44" s="18"/>
    </row>
    <row r="45" spans="1:8" ht="12.75">
      <c r="A45" s="14" t="s">
        <v>36</v>
      </c>
      <c r="B45" s="14" t="s">
        <v>37</v>
      </c>
      <c r="C45" s="14" t="s">
        <v>10</v>
      </c>
      <c r="D45" s="14" t="s">
        <v>17</v>
      </c>
      <c r="E45" s="15">
        <v>221.98</v>
      </c>
      <c r="F45" s="16">
        <f t="shared" si="4"/>
        <v>665.9399999999999</v>
      </c>
      <c r="G45" s="17"/>
      <c r="H45" s="18"/>
    </row>
    <row r="46" spans="1:8" ht="12.75">
      <c r="A46" s="14" t="s">
        <v>36</v>
      </c>
      <c r="B46" s="14" t="s">
        <v>37</v>
      </c>
      <c r="C46" s="14" t="s">
        <v>10</v>
      </c>
      <c r="D46" s="14" t="s">
        <v>20</v>
      </c>
      <c r="E46" s="15">
        <v>18.54</v>
      </c>
      <c r="F46" s="16">
        <f t="shared" si="4"/>
        <v>55.62</v>
      </c>
      <c r="G46" s="17"/>
      <c r="H46" s="18"/>
    </row>
    <row r="47" spans="1:8" ht="12.75">
      <c r="A47" s="14" t="s">
        <v>36</v>
      </c>
      <c r="B47" s="14" t="s">
        <v>37</v>
      </c>
      <c r="C47" s="14" t="s">
        <v>10</v>
      </c>
      <c r="D47" s="14" t="s">
        <v>20</v>
      </c>
      <c r="E47" s="15">
        <v>18.54</v>
      </c>
      <c r="F47" s="16">
        <f t="shared" si="4"/>
        <v>55.62</v>
      </c>
      <c r="G47" s="17"/>
      <c r="H47" s="18"/>
    </row>
    <row r="48" spans="1:8" ht="12.75">
      <c r="A48" s="14" t="s">
        <v>38</v>
      </c>
      <c r="B48" s="14" t="s">
        <v>39</v>
      </c>
      <c r="C48" s="14" t="s">
        <v>10</v>
      </c>
      <c r="D48" s="14" t="s">
        <v>11</v>
      </c>
      <c r="E48" s="15">
        <v>63.72</v>
      </c>
      <c r="F48" s="16">
        <f t="shared" si="4"/>
        <v>191.16</v>
      </c>
      <c r="G48" s="17"/>
      <c r="H48" s="18"/>
    </row>
    <row r="49" spans="1:8" ht="12.75">
      <c r="A49" s="14" t="s">
        <v>38</v>
      </c>
      <c r="B49" s="14" t="s">
        <v>39</v>
      </c>
      <c r="C49" s="14" t="s">
        <v>10</v>
      </c>
      <c r="D49" s="14" t="s">
        <v>12</v>
      </c>
      <c r="E49" s="15">
        <v>42.12</v>
      </c>
      <c r="F49" s="16">
        <f t="shared" si="4"/>
        <v>126.35999999999999</v>
      </c>
      <c r="G49" s="17"/>
      <c r="H49" s="18"/>
    </row>
    <row r="50" spans="1:8" ht="12.75">
      <c r="A50" s="14" t="s">
        <v>38</v>
      </c>
      <c r="B50" s="14" t="s">
        <v>39</v>
      </c>
      <c r="C50" s="14" t="s">
        <v>10</v>
      </c>
      <c r="D50" s="14" t="s">
        <v>13</v>
      </c>
      <c r="E50" s="15">
        <v>42.12</v>
      </c>
      <c r="F50" s="16">
        <v>0</v>
      </c>
      <c r="G50" s="17"/>
      <c r="H50" s="18"/>
    </row>
    <row r="51" spans="1:8" ht="12.75">
      <c r="A51" s="14" t="s">
        <v>38</v>
      </c>
      <c r="B51" s="14" t="s">
        <v>39</v>
      </c>
      <c r="C51" s="14" t="s">
        <v>10</v>
      </c>
      <c r="D51" s="14" t="s">
        <v>17</v>
      </c>
      <c r="E51" s="15">
        <v>103.13</v>
      </c>
      <c r="F51" s="16">
        <f aca="true" t="shared" si="5" ref="F51:F69">E51*3</f>
        <v>309.39</v>
      </c>
      <c r="G51" s="17"/>
      <c r="H51" s="18"/>
    </row>
    <row r="52" spans="1:8" ht="12.75">
      <c r="A52" s="14" t="s">
        <v>40</v>
      </c>
      <c r="B52" s="14" t="s">
        <v>41</v>
      </c>
      <c r="C52" s="14" t="s">
        <v>42</v>
      </c>
      <c r="D52" s="14" t="s">
        <v>11</v>
      </c>
      <c r="E52" s="15">
        <v>63.72</v>
      </c>
      <c r="F52" s="16">
        <f t="shared" si="5"/>
        <v>191.16</v>
      </c>
      <c r="G52" s="17"/>
      <c r="H52" s="18"/>
    </row>
    <row r="53" spans="1:8" ht="12.75">
      <c r="A53" s="14" t="s">
        <v>40</v>
      </c>
      <c r="B53" s="14" t="s">
        <v>41</v>
      </c>
      <c r="C53" s="14" t="s">
        <v>42</v>
      </c>
      <c r="D53" s="14" t="s">
        <v>12</v>
      </c>
      <c r="E53" s="15">
        <v>63.72</v>
      </c>
      <c r="F53" s="16">
        <f t="shared" si="5"/>
        <v>191.16</v>
      </c>
      <c r="G53" s="17"/>
      <c r="H53" s="18"/>
    </row>
    <row r="54" spans="1:8" ht="12.75">
      <c r="A54" s="14" t="s">
        <v>40</v>
      </c>
      <c r="B54" s="14" t="s">
        <v>41</v>
      </c>
      <c r="C54" s="14" t="s">
        <v>42</v>
      </c>
      <c r="D54" s="14" t="s">
        <v>13</v>
      </c>
      <c r="E54" s="15">
        <v>63.72</v>
      </c>
      <c r="F54" s="16">
        <f t="shared" si="5"/>
        <v>191.16</v>
      </c>
      <c r="G54" s="17"/>
      <c r="H54" s="18"/>
    </row>
    <row r="55" spans="1:8" ht="12.75">
      <c r="A55" s="14" t="s">
        <v>40</v>
      </c>
      <c r="B55" s="14" t="s">
        <v>41</v>
      </c>
      <c r="C55" s="14" t="s">
        <v>42</v>
      </c>
      <c r="D55" s="14" t="s">
        <v>14</v>
      </c>
      <c r="E55" s="15">
        <v>78.32</v>
      </c>
      <c r="F55" s="16">
        <f t="shared" si="5"/>
        <v>234.95999999999998</v>
      </c>
      <c r="G55" s="17"/>
      <c r="H55" s="18"/>
    </row>
    <row r="56" spans="1:8" ht="12.75">
      <c r="A56" s="14" t="s">
        <v>40</v>
      </c>
      <c r="B56" s="14" t="s">
        <v>41</v>
      </c>
      <c r="C56" s="14" t="s">
        <v>42</v>
      </c>
      <c r="D56" s="14" t="s">
        <v>15</v>
      </c>
      <c r="E56" s="15">
        <v>78.32</v>
      </c>
      <c r="F56" s="16">
        <f t="shared" si="5"/>
        <v>234.95999999999998</v>
      </c>
      <c r="G56" s="17"/>
      <c r="H56" s="18"/>
    </row>
    <row r="57" spans="1:8" ht="12.75">
      <c r="A57" s="14" t="s">
        <v>40</v>
      </c>
      <c r="B57" s="14" t="s">
        <v>41</v>
      </c>
      <c r="C57" s="14" t="s">
        <v>42</v>
      </c>
      <c r="D57" s="14" t="s">
        <v>16</v>
      </c>
      <c r="E57" s="15">
        <v>104.87</v>
      </c>
      <c r="F57" s="16">
        <f t="shared" si="5"/>
        <v>314.61</v>
      </c>
      <c r="G57" s="17"/>
      <c r="H57" s="18"/>
    </row>
    <row r="58" spans="1:8" ht="12.75">
      <c r="A58" s="14" t="s">
        <v>40</v>
      </c>
      <c r="B58" s="14" t="s">
        <v>41</v>
      </c>
      <c r="C58" s="14" t="s">
        <v>42</v>
      </c>
      <c r="D58" s="14" t="s">
        <v>17</v>
      </c>
      <c r="E58" s="15">
        <v>151.56</v>
      </c>
      <c r="F58" s="16">
        <f t="shared" si="5"/>
        <v>454.68</v>
      </c>
      <c r="G58" s="17"/>
      <c r="H58" s="18"/>
    </row>
    <row r="59" spans="1:8" ht="12.75">
      <c r="A59" s="14" t="s">
        <v>40</v>
      </c>
      <c r="B59" s="14" t="s">
        <v>41</v>
      </c>
      <c r="C59" s="14" t="s">
        <v>42</v>
      </c>
      <c r="D59" s="14" t="s">
        <v>43</v>
      </c>
      <c r="E59" s="15">
        <v>93.55</v>
      </c>
      <c r="F59" s="16">
        <f t="shared" si="5"/>
        <v>280.65</v>
      </c>
      <c r="G59" s="17"/>
      <c r="H59" s="18"/>
    </row>
    <row r="60" spans="1:8" ht="12.75">
      <c r="A60" s="14" t="s">
        <v>40</v>
      </c>
      <c r="B60" s="14" t="s">
        <v>41</v>
      </c>
      <c r="C60" s="14" t="s">
        <v>42</v>
      </c>
      <c r="D60" s="14" t="s">
        <v>20</v>
      </c>
      <c r="E60" s="15">
        <v>20.52</v>
      </c>
      <c r="F60" s="16">
        <f t="shared" si="5"/>
        <v>61.56</v>
      </c>
      <c r="G60" s="17"/>
      <c r="H60" s="18"/>
    </row>
    <row r="61" spans="1:8" ht="12.75">
      <c r="A61" s="14" t="s">
        <v>40</v>
      </c>
      <c r="B61" s="14" t="s">
        <v>41</v>
      </c>
      <c r="C61" s="14" t="s">
        <v>42</v>
      </c>
      <c r="D61" s="14" t="s">
        <v>20</v>
      </c>
      <c r="E61" s="15">
        <v>20.52</v>
      </c>
      <c r="F61" s="16">
        <f t="shared" si="5"/>
        <v>61.56</v>
      </c>
      <c r="G61" s="17"/>
      <c r="H61" s="18"/>
    </row>
    <row r="62" spans="1:8" ht="12.75">
      <c r="A62" s="14" t="s">
        <v>40</v>
      </c>
      <c r="B62" s="14" t="s">
        <v>41</v>
      </c>
      <c r="C62" s="14" t="s">
        <v>44</v>
      </c>
      <c r="D62" s="14" t="s">
        <v>11</v>
      </c>
      <c r="E62" s="15">
        <v>63.72</v>
      </c>
      <c r="F62" s="16">
        <f t="shared" si="5"/>
        <v>191.16</v>
      </c>
      <c r="G62" s="17"/>
      <c r="H62" s="18"/>
    </row>
    <row r="63" spans="1:8" ht="12.75">
      <c r="A63" s="14" t="s">
        <v>40</v>
      </c>
      <c r="B63" s="14" t="s">
        <v>41</v>
      </c>
      <c r="C63" s="14" t="s">
        <v>44</v>
      </c>
      <c r="D63" s="14" t="s">
        <v>12</v>
      </c>
      <c r="E63" s="15">
        <v>63.72</v>
      </c>
      <c r="F63" s="16">
        <f t="shared" si="5"/>
        <v>191.16</v>
      </c>
      <c r="G63" s="17"/>
      <c r="H63" s="18"/>
    </row>
    <row r="64" spans="1:8" ht="12.75">
      <c r="A64" s="14" t="s">
        <v>40</v>
      </c>
      <c r="B64" s="14" t="s">
        <v>41</v>
      </c>
      <c r="C64" s="14" t="s">
        <v>44</v>
      </c>
      <c r="D64" s="14" t="s">
        <v>13</v>
      </c>
      <c r="E64" s="15">
        <v>63.72</v>
      </c>
      <c r="F64" s="16">
        <f t="shared" si="5"/>
        <v>191.16</v>
      </c>
      <c r="G64" s="17"/>
      <c r="H64" s="18"/>
    </row>
    <row r="65" spans="1:8" ht="12.75">
      <c r="A65" s="14" t="s">
        <v>40</v>
      </c>
      <c r="B65" s="14" t="s">
        <v>41</v>
      </c>
      <c r="C65" s="14" t="s">
        <v>44</v>
      </c>
      <c r="D65" s="14" t="s">
        <v>14</v>
      </c>
      <c r="E65" s="15">
        <v>63.72</v>
      </c>
      <c r="F65" s="16">
        <f t="shared" si="5"/>
        <v>191.16</v>
      </c>
      <c r="G65" s="17"/>
      <c r="H65" s="18"/>
    </row>
    <row r="66" spans="1:8" ht="12.75">
      <c r="A66" s="14" t="s">
        <v>40</v>
      </c>
      <c r="B66" s="14" t="s">
        <v>41</v>
      </c>
      <c r="C66" s="14" t="s">
        <v>44</v>
      </c>
      <c r="D66" s="14" t="s">
        <v>15</v>
      </c>
      <c r="E66" s="15">
        <v>78.32</v>
      </c>
      <c r="F66" s="16">
        <f t="shared" si="5"/>
        <v>234.95999999999998</v>
      </c>
      <c r="G66" s="17"/>
      <c r="H66" s="18"/>
    </row>
    <row r="67" spans="1:8" ht="12.75">
      <c r="A67" s="14" t="s">
        <v>40</v>
      </c>
      <c r="B67" s="14" t="s">
        <v>41</v>
      </c>
      <c r="C67" s="14" t="s">
        <v>44</v>
      </c>
      <c r="D67" s="14" t="s">
        <v>16</v>
      </c>
      <c r="E67" s="15">
        <v>78.32</v>
      </c>
      <c r="F67" s="16">
        <f t="shared" si="5"/>
        <v>234.95999999999998</v>
      </c>
      <c r="G67" s="17"/>
      <c r="H67" s="18"/>
    </row>
    <row r="68" spans="1:8" ht="12.75">
      <c r="A68" s="14" t="s">
        <v>40</v>
      </c>
      <c r="B68" s="14" t="s">
        <v>41</v>
      </c>
      <c r="C68" s="14" t="s">
        <v>44</v>
      </c>
      <c r="D68" s="14" t="s">
        <v>45</v>
      </c>
      <c r="E68" s="15">
        <v>104.93</v>
      </c>
      <c r="F68" s="16">
        <f t="shared" si="5"/>
        <v>314.79</v>
      </c>
      <c r="G68" s="17"/>
      <c r="H68" s="18"/>
    </row>
    <row r="69" spans="1:8" ht="12.75">
      <c r="A69" s="14" t="s">
        <v>40</v>
      </c>
      <c r="B69" s="14" t="s">
        <v>41</v>
      </c>
      <c r="C69" s="14" t="s">
        <v>44</v>
      </c>
      <c r="D69" s="14" t="s">
        <v>17</v>
      </c>
      <c r="E69" s="15">
        <v>177.21</v>
      </c>
      <c r="F69" s="16">
        <f t="shared" si="5"/>
        <v>531.63</v>
      </c>
      <c r="G69" s="17"/>
      <c r="H69" s="18"/>
    </row>
    <row r="70" spans="1:8" ht="12.75">
      <c r="A70" s="14" t="s">
        <v>46</v>
      </c>
      <c r="B70" s="14" t="s">
        <v>47</v>
      </c>
      <c r="C70" s="14" t="s">
        <v>42</v>
      </c>
      <c r="D70" s="14" t="s">
        <v>11</v>
      </c>
      <c r="E70" s="15">
        <v>78.32</v>
      </c>
      <c r="F70" s="16">
        <f aca="true" t="shared" si="6" ref="F70:F73">E70*1/2</f>
        <v>39.16</v>
      </c>
      <c r="G70" s="17"/>
      <c r="H70" s="18"/>
    </row>
    <row r="71" spans="1:8" ht="12.75">
      <c r="A71" s="14" t="s">
        <v>46</v>
      </c>
      <c r="B71" s="14" t="s">
        <v>47</v>
      </c>
      <c r="C71" s="14" t="s">
        <v>42</v>
      </c>
      <c r="D71" s="14" t="s">
        <v>12</v>
      </c>
      <c r="E71" s="15">
        <v>78.32</v>
      </c>
      <c r="F71" s="16">
        <f t="shared" si="6"/>
        <v>39.16</v>
      </c>
      <c r="G71" s="17"/>
      <c r="H71" s="18"/>
    </row>
    <row r="72" spans="1:8" ht="12.75">
      <c r="A72" s="14" t="s">
        <v>46</v>
      </c>
      <c r="B72" s="14" t="s">
        <v>47</v>
      </c>
      <c r="C72" s="14" t="s">
        <v>42</v>
      </c>
      <c r="D72" s="14" t="s">
        <v>13</v>
      </c>
      <c r="E72" s="15">
        <v>78.32</v>
      </c>
      <c r="F72" s="16">
        <f t="shared" si="6"/>
        <v>39.16</v>
      </c>
      <c r="G72" s="17"/>
      <c r="H72" s="18"/>
    </row>
    <row r="73" spans="1:8" ht="12.75">
      <c r="A73" s="14" t="s">
        <v>46</v>
      </c>
      <c r="B73" s="14" t="s">
        <v>47</v>
      </c>
      <c r="C73" s="14" t="s">
        <v>42</v>
      </c>
      <c r="D73" s="14" t="s">
        <v>17</v>
      </c>
      <c r="E73" s="15">
        <v>110.76</v>
      </c>
      <c r="F73" s="16">
        <f t="shared" si="6"/>
        <v>55.38</v>
      </c>
      <c r="G73" s="17"/>
      <c r="H73" s="18"/>
    </row>
    <row r="74" spans="1:8" ht="12.75">
      <c r="A74" s="14" t="s">
        <v>46</v>
      </c>
      <c r="B74" s="14" t="s">
        <v>47</v>
      </c>
      <c r="C74" s="14" t="s">
        <v>42</v>
      </c>
      <c r="D74" s="14" t="s">
        <v>20</v>
      </c>
      <c r="E74" s="15">
        <v>25.22</v>
      </c>
      <c r="F74" s="16">
        <f aca="true" t="shared" si="7" ref="F74:F80">E74*3</f>
        <v>75.66</v>
      </c>
      <c r="G74" s="17"/>
      <c r="H74" s="18"/>
    </row>
    <row r="75" spans="1:8" ht="12.75">
      <c r="A75" s="14" t="s">
        <v>46</v>
      </c>
      <c r="B75" s="14" t="s">
        <v>47</v>
      </c>
      <c r="C75" s="14" t="s">
        <v>42</v>
      </c>
      <c r="D75" s="14" t="s">
        <v>20</v>
      </c>
      <c r="E75" s="15">
        <v>25.22</v>
      </c>
      <c r="F75" s="16">
        <f t="shared" si="7"/>
        <v>75.66</v>
      </c>
      <c r="G75" s="17"/>
      <c r="H75" s="18"/>
    </row>
    <row r="76" spans="1:8" ht="12.75">
      <c r="A76" s="14" t="s">
        <v>46</v>
      </c>
      <c r="B76" s="14" t="s">
        <v>47</v>
      </c>
      <c r="C76" s="14" t="s">
        <v>48</v>
      </c>
      <c r="D76" s="29" t="s">
        <v>49</v>
      </c>
      <c r="E76" s="30">
        <v>65.04</v>
      </c>
      <c r="F76" s="31">
        <f t="shared" si="7"/>
        <v>195.12</v>
      </c>
      <c r="G76" s="17"/>
      <c r="H76" s="18"/>
    </row>
    <row r="77" spans="1:8" ht="12.75">
      <c r="A77" s="14" t="s">
        <v>46</v>
      </c>
      <c r="B77" s="14" t="s">
        <v>47</v>
      </c>
      <c r="C77" s="14" t="s">
        <v>48</v>
      </c>
      <c r="D77" s="29" t="s">
        <v>49</v>
      </c>
      <c r="E77" s="30">
        <v>65.04</v>
      </c>
      <c r="F77" s="31">
        <f t="shared" si="7"/>
        <v>195.12</v>
      </c>
      <c r="G77" s="17"/>
      <c r="H77" s="18"/>
    </row>
    <row r="78" spans="1:8" ht="12.75">
      <c r="A78" s="14" t="s">
        <v>46</v>
      </c>
      <c r="B78" s="14" t="s">
        <v>47</v>
      </c>
      <c r="C78" s="14" t="s">
        <v>48</v>
      </c>
      <c r="D78" s="29" t="s">
        <v>49</v>
      </c>
      <c r="E78" s="30">
        <v>65.04</v>
      </c>
      <c r="F78" s="31">
        <f t="shared" si="7"/>
        <v>195.12</v>
      </c>
      <c r="G78" s="17"/>
      <c r="H78" s="18"/>
    </row>
    <row r="79" spans="1:8" ht="12.75">
      <c r="A79" s="14" t="s">
        <v>46</v>
      </c>
      <c r="B79" s="14" t="s">
        <v>47</v>
      </c>
      <c r="C79" s="14" t="s">
        <v>48</v>
      </c>
      <c r="D79" s="29" t="s">
        <v>49</v>
      </c>
      <c r="E79" s="30">
        <v>65.04</v>
      </c>
      <c r="F79" s="31">
        <f t="shared" si="7"/>
        <v>195.12</v>
      </c>
      <c r="G79" s="17"/>
      <c r="H79" s="18"/>
    </row>
    <row r="80" spans="1:8" ht="12.75">
      <c r="A80" s="14" t="s">
        <v>46</v>
      </c>
      <c r="B80" s="14" t="s">
        <v>47</v>
      </c>
      <c r="C80" s="14" t="s">
        <v>48</v>
      </c>
      <c r="D80" s="14" t="s">
        <v>17</v>
      </c>
      <c r="E80" s="14">
        <v>69.29</v>
      </c>
      <c r="F80" s="31">
        <f t="shared" si="7"/>
        <v>207.87</v>
      </c>
      <c r="G80" s="17"/>
      <c r="H80" s="18"/>
    </row>
    <row r="81" spans="1:8" ht="12.75">
      <c r="A81" s="14" t="s">
        <v>46</v>
      </c>
      <c r="B81" s="14" t="s">
        <v>47</v>
      </c>
      <c r="C81" s="14" t="s">
        <v>44</v>
      </c>
      <c r="D81" s="14" t="s">
        <v>11</v>
      </c>
      <c r="E81" s="15">
        <v>78.32</v>
      </c>
      <c r="F81" s="16">
        <f aca="true" t="shared" si="8" ref="F81:F87">E81*1/2</f>
        <v>39.16</v>
      </c>
      <c r="G81" s="17"/>
      <c r="H81" s="18"/>
    </row>
    <row r="82" spans="1:8" ht="12.75">
      <c r="A82" s="14" t="s">
        <v>46</v>
      </c>
      <c r="B82" s="14" t="s">
        <v>47</v>
      </c>
      <c r="C82" s="14" t="s">
        <v>44</v>
      </c>
      <c r="D82" s="14" t="s">
        <v>12</v>
      </c>
      <c r="E82" s="15">
        <v>78.32</v>
      </c>
      <c r="F82" s="16">
        <f t="shared" si="8"/>
        <v>39.16</v>
      </c>
      <c r="G82" s="17"/>
      <c r="H82" s="18"/>
    </row>
    <row r="83" spans="1:8" ht="12.75">
      <c r="A83" s="14" t="s">
        <v>46</v>
      </c>
      <c r="B83" s="14" t="s">
        <v>47</v>
      </c>
      <c r="C83" s="14" t="s">
        <v>44</v>
      </c>
      <c r="D83" s="14" t="s">
        <v>13</v>
      </c>
      <c r="E83" s="15">
        <v>78.32</v>
      </c>
      <c r="F83" s="16">
        <f t="shared" si="8"/>
        <v>39.16</v>
      </c>
      <c r="G83" s="17"/>
      <c r="H83" s="18"/>
    </row>
    <row r="84" spans="1:8" ht="12.75">
      <c r="A84" s="14" t="s">
        <v>46</v>
      </c>
      <c r="B84" s="14" t="s">
        <v>47</v>
      </c>
      <c r="C84" s="14" t="s">
        <v>44</v>
      </c>
      <c r="D84" s="14" t="s">
        <v>14</v>
      </c>
      <c r="E84" s="15">
        <v>78.32</v>
      </c>
      <c r="F84" s="16">
        <f t="shared" si="8"/>
        <v>39.16</v>
      </c>
      <c r="G84" s="17"/>
      <c r="H84" s="18"/>
    </row>
    <row r="85" spans="1:8" ht="12.75">
      <c r="A85" s="14" t="s">
        <v>46</v>
      </c>
      <c r="B85" s="14" t="s">
        <v>47</v>
      </c>
      <c r="C85" s="14" t="s">
        <v>44</v>
      </c>
      <c r="D85" s="14" t="s">
        <v>17</v>
      </c>
      <c r="E85" s="15">
        <v>95.76</v>
      </c>
      <c r="F85" s="16">
        <f t="shared" si="8"/>
        <v>47.88</v>
      </c>
      <c r="G85" s="17"/>
      <c r="H85" s="18"/>
    </row>
    <row r="86" spans="1:8" ht="25.5">
      <c r="A86" s="14" t="s">
        <v>46</v>
      </c>
      <c r="B86" s="14" t="s">
        <v>47</v>
      </c>
      <c r="C86" s="14" t="s">
        <v>50</v>
      </c>
      <c r="D86" s="29" t="s">
        <v>51</v>
      </c>
      <c r="E86" s="30">
        <v>51.77</v>
      </c>
      <c r="F86" s="16">
        <f t="shared" si="8"/>
        <v>25.885</v>
      </c>
      <c r="G86" s="17"/>
      <c r="H86" s="18"/>
    </row>
    <row r="87" spans="1:8" ht="25.5">
      <c r="A87" s="14" t="s">
        <v>46</v>
      </c>
      <c r="B87" s="14" t="s">
        <v>47</v>
      </c>
      <c r="C87" s="14" t="s">
        <v>50</v>
      </c>
      <c r="D87" s="29" t="s">
        <v>52</v>
      </c>
      <c r="E87" s="30">
        <v>51.77</v>
      </c>
      <c r="F87" s="16">
        <f t="shared" si="8"/>
        <v>25.885</v>
      </c>
      <c r="G87" s="17"/>
      <c r="H87" s="18"/>
    </row>
    <row r="88" spans="1:8" ht="25.5">
      <c r="A88" s="14" t="s">
        <v>46</v>
      </c>
      <c r="B88" s="14" t="s">
        <v>47</v>
      </c>
      <c r="C88" s="14" t="s">
        <v>50</v>
      </c>
      <c r="D88" s="29" t="s">
        <v>27</v>
      </c>
      <c r="E88" s="30">
        <v>78.32</v>
      </c>
      <c r="F88" s="16">
        <f aca="true" t="shared" si="9" ref="F88:F89">E88*2</f>
        <v>156.64</v>
      </c>
      <c r="G88" s="17"/>
      <c r="H88" s="18"/>
    </row>
    <row r="89" spans="1:8" ht="25.5">
      <c r="A89" s="14" t="s">
        <v>46</v>
      </c>
      <c r="B89" s="14" t="s">
        <v>47</v>
      </c>
      <c r="C89" s="14" t="s">
        <v>50</v>
      </c>
      <c r="D89" s="29" t="s">
        <v>53</v>
      </c>
      <c r="E89" s="30">
        <v>136.86</v>
      </c>
      <c r="F89" s="16">
        <f t="shared" si="9"/>
        <v>273.72</v>
      </c>
      <c r="G89" s="17"/>
      <c r="H89" s="18"/>
    </row>
    <row r="90" spans="1:8" ht="25.5">
      <c r="A90" s="14" t="s">
        <v>46</v>
      </c>
      <c r="B90" s="14" t="s">
        <v>47</v>
      </c>
      <c r="C90" s="14" t="s">
        <v>50</v>
      </c>
      <c r="D90" s="29" t="s">
        <v>54</v>
      </c>
      <c r="E90" s="30">
        <v>2.1</v>
      </c>
      <c r="F90" s="16">
        <f aca="true" t="shared" si="10" ref="F90:F91">E90*3</f>
        <v>6.300000000000001</v>
      </c>
      <c r="G90" s="17"/>
      <c r="H90" s="18"/>
    </row>
    <row r="91" spans="1:8" ht="25.5">
      <c r="A91" s="14" t="s">
        <v>46</v>
      </c>
      <c r="B91" s="14" t="s">
        <v>47</v>
      </c>
      <c r="C91" s="14" t="s">
        <v>50</v>
      </c>
      <c r="D91" s="29" t="s">
        <v>55</v>
      </c>
      <c r="E91" s="30">
        <v>69.29</v>
      </c>
      <c r="F91" s="16">
        <f t="shared" si="10"/>
        <v>207.87</v>
      </c>
      <c r="G91" s="17"/>
      <c r="H91" s="18"/>
    </row>
    <row r="92" spans="1:8" ht="12.75">
      <c r="A92" s="14" t="s">
        <v>56</v>
      </c>
      <c r="B92" s="14" t="s">
        <v>57</v>
      </c>
      <c r="C92" s="14" t="s">
        <v>58</v>
      </c>
      <c r="D92" s="14" t="s">
        <v>3</v>
      </c>
      <c r="E92" s="15">
        <v>32.92</v>
      </c>
      <c r="F92" s="16">
        <f aca="true" t="shared" si="11" ref="F92:F105">E92*1/2</f>
        <v>16.46</v>
      </c>
      <c r="G92" s="17"/>
      <c r="H92" s="18"/>
    </row>
    <row r="93" spans="1:8" ht="12.75">
      <c r="A93" s="14" t="s">
        <v>56</v>
      </c>
      <c r="B93" s="14" t="s">
        <v>57</v>
      </c>
      <c r="C93" s="14" t="s">
        <v>58</v>
      </c>
      <c r="D93" s="14" t="s">
        <v>59</v>
      </c>
      <c r="E93" s="15">
        <v>135.23</v>
      </c>
      <c r="F93" s="16">
        <f t="shared" si="11"/>
        <v>67.615</v>
      </c>
      <c r="G93" s="17"/>
      <c r="H93" s="18"/>
    </row>
    <row r="94" spans="1:8" ht="12.75">
      <c r="A94" s="14" t="s">
        <v>56</v>
      </c>
      <c r="B94" s="14" t="s">
        <v>57</v>
      </c>
      <c r="C94" s="14" t="s">
        <v>58</v>
      </c>
      <c r="D94" s="14" t="s">
        <v>60</v>
      </c>
      <c r="E94" s="15">
        <v>114.27</v>
      </c>
      <c r="F94" s="16">
        <f t="shared" si="11"/>
        <v>57.135</v>
      </c>
      <c r="G94" s="17"/>
      <c r="H94" s="18"/>
    </row>
    <row r="95" spans="1:8" ht="12.75">
      <c r="A95" s="14" t="s">
        <v>56</v>
      </c>
      <c r="B95" s="14" t="s">
        <v>57</v>
      </c>
      <c r="C95" s="14" t="s">
        <v>58</v>
      </c>
      <c r="D95" s="14" t="s">
        <v>17</v>
      </c>
      <c r="E95" s="15">
        <v>85.8</v>
      </c>
      <c r="F95" s="16">
        <f t="shared" si="11"/>
        <v>42.9</v>
      </c>
      <c r="G95" s="17"/>
      <c r="H95" s="18"/>
    </row>
    <row r="96" spans="1:8" ht="12.75">
      <c r="A96" s="14" t="s">
        <v>61</v>
      </c>
      <c r="B96" s="14" t="s">
        <v>62</v>
      </c>
      <c r="C96" s="14" t="s">
        <v>63</v>
      </c>
      <c r="D96" s="14" t="s">
        <v>64</v>
      </c>
      <c r="E96" s="15">
        <v>62.38</v>
      </c>
      <c r="F96" s="16">
        <f t="shared" si="11"/>
        <v>31.19</v>
      </c>
      <c r="G96" s="17"/>
      <c r="H96" s="18"/>
    </row>
    <row r="97" spans="1:8" ht="12.75">
      <c r="A97" s="14" t="s">
        <v>61</v>
      </c>
      <c r="B97" s="14" t="s">
        <v>62</v>
      </c>
      <c r="C97" s="14" t="s">
        <v>63</v>
      </c>
      <c r="D97" s="14" t="s">
        <v>65</v>
      </c>
      <c r="E97" s="15">
        <v>20.44</v>
      </c>
      <c r="F97" s="16">
        <f t="shared" si="11"/>
        <v>10.22</v>
      </c>
      <c r="G97" s="17"/>
      <c r="H97" s="18"/>
    </row>
    <row r="98" spans="1:8" ht="12.75">
      <c r="A98" s="14" t="s">
        <v>61</v>
      </c>
      <c r="B98" s="14" t="s">
        <v>62</v>
      </c>
      <c r="C98" s="14" t="s">
        <v>63</v>
      </c>
      <c r="D98" s="14" t="s">
        <v>65</v>
      </c>
      <c r="E98" s="15">
        <v>20.02</v>
      </c>
      <c r="F98" s="16">
        <f t="shared" si="11"/>
        <v>10.01</v>
      </c>
      <c r="G98" s="17"/>
      <c r="H98" s="18"/>
    </row>
    <row r="99" spans="1:8" ht="12.75">
      <c r="A99" s="14" t="s">
        <v>61</v>
      </c>
      <c r="B99" s="14" t="s">
        <v>62</v>
      </c>
      <c r="C99" s="14" t="s">
        <v>63</v>
      </c>
      <c r="D99" s="14" t="s">
        <v>65</v>
      </c>
      <c r="E99" s="15">
        <v>19.84</v>
      </c>
      <c r="F99" s="16">
        <f t="shared" si="11"/>
        <v>9.92</v>
      </c>
      <c r="G99" s="17"/>
      <c r="H99" s="18"/>
    </row>
    <row r="100" spans="1:8" ht="12.75">
      <c r="A100" s="14" t="s">
        <v>61</v>
      </c>
      <c r="B100" s="14" t="s">
        <v>62</v>
      </c>
      <c r="C100" s="14" t="s">
        <v>63</v>
      </c>
      <c r="D100" s="14" t="s">
        <v>65</v>
      </c>
      <c r="E100" s="15">
        <v>19.81</v>
      </c>
      <c r="F100" s="16">
        <f t="shared" si="11"/>
        <v>9.905</v>
      </c>
      <c r="G100" s="17"/>
      <c r="H100" s="18"/>
    </row>
    <row r="101" spans="1:8" ht="12.75">
      <c r="A101" s="14" t="s">
        <v>61</v>
      </c>
      <c r="B101" s="14" t="s">
        <v>62</v>
      </c>
      <c r="C101" s="14" t="s">
        <v>63</v>
      </c>
      <c r="D101" s="14" t="s">
        <v>65</v>
      </c>
      <c r="E101" s="15">
        <v>19.81</v>
      </c>
      <c r="F101" s="16">
        <f t="shared" si="11"/>
        <v>9.905</v>
      </c>
      <c r="G101" s="17"/>
      <c r="H101" s="18"/>
    </row>
    <row r="102" spans="1:8" ht="12.75">
      <c r="A102" s="14" t="s">
        <v>61</v>
      </c>
      <c r="B102" s="14" t="s">
        <v>62</v>
      </c>
      <c r="C102" s="14" t="s">
        <v>63</v>
      </c>
      <c r="D102" s="14" t="s">
        <v>65</v>
      </c>
      <c r="E102" s="15">
        <v>19.81</v>
      </c>
      <c r="F102" s="16">
        <f t="shared" si="11"/>
        <v>9.905</v>
      </c>
      <c r="G102" s="17"/>
      <c r="H102" s="18"/>
    </row>
    <row r="103" spans="1:8" ht="12.75">
      <c r="A103" s="14" t="s">
        <v>61</v>
      </c>
      <c r="B103" s="14" t="s">
        <v>62</v>
      </c>
      <c r="C103" s="14" t="s">
        <v>63</v>
      </c>
      <c r="D103" s="14" t="s">
        <v>65</v>
      </c>
      <c r="E103" s="15">
        <v>19.81</v>
      </c>
      <c r="F103" s="16">
        <f t="shared" si="11"/>
        <v>9.905</v>
      </c>
      <c r="G103" s="17"/>
      <c r="H103" s="18"/>
    </row>
    <row r="104" spans="1:8" ht="12.75">
      <c r="A104" s="14" t="s">
        <v>61</v>
      </c>
      <c r="B104" s="14" t="s">
        <v>62</v>
      </c>
      <c r="C104" s="14" t="s">
        <v>63</v>
      </c>
      <c r="D104" s="14" t="s">
        <v>65</v>
      </c>
      <c r="E104" s="15">
        <v>19.78</v>
      </c>
      <c r="F104" s="16">
        <f t="shared" si="11"/>
        <v>9.89</v>
      </c>
      <c r="G104" s="17"/>
      <c r="H104" s="18"/>
    </row>
    <row r="105" spans="1:8" ht="12.75">
      <c r="A105" s="14" t="s">
        <v>61</v>
      </c>
      <c r="B105" s="14" t="s">
        <v>62</v>
      </c>
      <c r="C105" s="14" t="s">
        <v>63</v>
      </c>
      <c r="D105" s="14" t="s">
        <v>66</v>
      </c>
      <c r="E105" s="15">
        <v>19.83</v>
      </c>
      <c r="F105" s="16">
        <f t="shared" si="11"/>
        <v>9.915</v>
      </c>
      <c r="G105" s="17"/>
      <c r="H105" s="18"/>
    </row>
    <row r="106" spans="1:8" ht="12.75">
      <c r="A106" s="14" t="s">
        <v>61</v>
      </c>
      <c r="B106" s="14" t="s">
        <v>62</v>
      </c>
      <c r="C106" s="14" t="s">
        <v>63</v>
      </c>
      <c r="D106" s="14" t="s">
        <v>34</v>
      </c>
      <c r="E106" s="15">
        <v>13.97</v>
      </c>
      <c r="F106" s="16">
        <f>E106*1/30</f>
        <v>0.4656666666666667</v>
      </c>
      <c r="G106" s="17"/>
      <c r="H106" s="18"/>
    </row>
    <row r="107" spans="1:8" ht="12.75">
      <c r="A107" s="14" t="s">
        <v>61</v>
      </c>
      <c r="B107" s="14" t="s">
        <v>62</v>
      </c>
      <c r="C107" s="14" t="s">
        <v>63</v>
      </c>
      <c r="D107" s="14" t="s">
        <v>17</v>
      </c>
      <c r="E107" s="15">
        <v>48.55</v>
      </c>
      <c r="F107" s="16">
        <f aca="true" t="shared" si="12" ref="F107:F108">E107*1/2</f>
        <v>24.275</v>
      </c>
      <c r="G107" s="17"/>
      <c r="H107" s="18"/>
    </row>
    <row r="108" spans="1:8" ht="12.75">
      <c r="A108" s="14" t="s">
        <v>61</v>
      </c>
      <c r="B108" s="14" t="s">
        <v>62</v>
      </c>
      <c r="C108" s="14" t="s">
        <v>63</v>
      </c>
      <c r="D108" s="14" t="s">
        <v>67</v>
      </c>
      <c r="E108" s="15">
        <v>23.32</v>
      </c>
      <c r="F108" s="16">
        <f t="shared" si="12"/>
        <v>11.66</v>
      </c>
      <c r="G108" s="17"/>
      <c r="H108" s="18"/>
    </row>
    <row r="109" spans="1:8" ht="12.75">
      <c r="A109" s="14" t="s">
        <v>61</v>
      </c>
      <c r="B109" s="14" t="s">
        <v>62</v>
      </c>
      <c r="C109" s="14" t="s">
        <v>63</v>
      </c>
      <c r="D109" s="14" t="s">
        <v>20</v>
      </c>
      <c r="E109" s="15">
        <v>19.81</v>
      </c>
      <c r="F109" s="16">
        <f aca="true" t="shared" si="13" ref="F109:F110">E109*1</f>
        <v>19.81</v>
      </c>
      <c r="G109" s="17"/>
      <c r="H109" s="18"/>
    </row>
    <row r="110" spans="1:8" ht="12.75">
      <c r="A110" s="14" t="s">
        <v>61</v>
      </c>
      <c r="B110" s="14" t="s">
        <v>62</v>
      </c>
      <c r="C110" s="14" t="s">
        <v>63</v>
      </c>
      <c r="D110" s="14" t="s">
        <v>20</v>
      </c>
      <c r="E110" s="15">
        <v>19.81</v>
      </c>
      <c r="F110" s="16">
        <f t="shared" si="13"/>
        <v>19.81</v>
      </c>
      <c r="G110" s="17"/>
      <c r="H110" s="18"/>
    </row>
    <row r="111" spans="1:8" ht="12.75">
      <c r="A111" s="14" t="s">
        <v>61</v>
      </c>
      <c r="B111" s="14" t="s">
        <v>62</v>
      </c>
      <c r="C111" s="14" t="s">
        <v>68</v>
      </c>
      <c r="D111" s="14" t="s">
        <v>69</v>
      </c>
      <c r="E111" s="15">
        <v>70.49</v>
      </c>
      <c r="F111" s="16">
        <f aca="true" t="shared" si="14" ref="F111:F131">E111*1/2</f>
        <v>35.245</v>
      </c>
      <c r="G111" s="17"/>
      <c r="H111" s="18"/>
    </row>
    <row r="112" spans="1:8" ht="12.75">
      <c r="A112" s="14" t="s">
        <v>61</v>
      </c>
      <c r="B112" s="14" t="s">
        <v>62</v>
      </c>
      <c r="C112" s="14" t="s">
        <v>68</v>
      </c>
      <c r="D112" s="14" t="s">
        <v>70</v>
      </c>
      <c r="E112" s="15">
        <v>70.49</v>
      </c>
      <c r="F112" s="16">
        <f t="shared" si="14"/>
        <v>35.245</v>
      </c>
      <c r="G112" s="17"/>
      <c r="H112" s="18"/>
    </row>
    <row r="113" spans="1:8" ht="12.75">
      <c r="A113" s="14" t="s">
        <v>61</v>
      </c>
      <c r="B113" s="14" t="s">
        <v>62</v>
      </c>
      <c r="C113" s="14" t="s">
        <v>68</v>
      </c>
      <c r="D113" s="14" t="s">
        <v>65</v>
      </c>
      <c r="E113" s="15">
        <v>19.83</v>
      </c>
      <c r="F113" s="16">
        <f t="shared" si="14"/>
        <v>9.915</v>
      </c>
      <c r="G113" s="17"/>
      <c r="H113" s="18"/>
    </row>
    <row r="114" spans="1:8" ht="12.75">
      <c r="A114" s="14" t="s">
        <v>61</v>
      </c>
      <c r="B114" s="14" t="s">
        <v>62</v>
      </c>
      <c r="C114" s="14" t="s">
        <v>68</v>
      </c>
      <c r="D114" s="14" t="s">
        <v>65</v>
      </c>
      <c r="E114" s="15">
        <v>19.81</v>
      </c>
      <c r="F114" s="16">
        <f t="shared" si="14"/>
        <v>9.905</v>
      </c>
      <c r="G114" s="17"/>
      <c r="H114" s="18"/>
    </row>
    <row r="115" spans="1:8" ht="12.75">
      <c r="A115" s="14" t="s">
        <v>61</v>
      </c>
      <c r="B115" s="14" t="s">
        <v>62</v>
      </c>
      <c r="C115" s="14" t="s">
        <v>68</v>
      </c>
      <c r="D115" s="14" t="s">
        <v>65</v>
      </c>
      <c r="E115" s="15">
        <v>19.81</v>
      </c>
      <c r="F115" s="16">
        <f t="shared" si="14"/>
        <v>9.905</v>
      </c>
      <c r="G115" s="17"/>
      <c r="H115" s="18"/>
    </row>
    <row r="116" spans="1:8" ht="12.75">
      <c r="A116" s="14" t="s">
        <v>61</v>
      </c>
      <c r="B116" s="14" t="s">
        <v>62</v>
      </c>
      <c r="C116" s="14" t="s">
        <v>68</v>
      </c>
      <c r="D116" s="14" t="s">
        <v>71</v>
      </c>
      <c r="E116" s="15">
        <v>40.61</v>
      </c>
      <c r="F116" s="16">
        <f t="shared" si="14"/>
        <v>20.305</v>
      </c>
      <c r="G116" s="17"/>
      <c r="H116" s="18"/>
    </row>
    <row r="117" spans="1:8" ht="12.75">
      <c r="A117" s="14" t="s">
        <v>61</v>
      </c>
      <c r="B117" s="14" t="s">
        <v>62</v>
      </c>
      <c r="C117" s="14" t="s">
        <v>68</v>
      </c>
      <c r="D117" s="14" t="s">
        <v>71</v>
      </c>
      <c r="E117" s="15">
        <v>42.76</v>
      </c>
      <c r="F117" s="16">
        <f t="shared" si="14"/>
        <v>21.38</v>
      </c>
      <c r="G117" s="17"/>
      <c r="H117" s="18"/>
    </row>
    <row r="118" spans="1:8" ht="12.75">
      <c r="A118" s="14" t="s">
        <v>61</v>
      </c>
      <c r="B118" s="14" t="s">
        <v>62</v>
      </c>
      <c r="C118" s="14" t="s">
        <v>68</v>
      </c>
      <c r="D118" s="14" t="s">
        <v>72</v>
      </c>
      <c r="E118" s="15">
        <v>35.35</v>
      </c>
      <c r="F118" s="16">
        <f t="shared" si="14"/>
        <v>17.675</v>
      </c>
      <c r="G118" s="17"/>
      <c r="H118" s="18"/>
    </row>
    <row r="119" spans="1:8" ht="12.75">
      <c r="A119" s="14" t="s">
        <v>61</v>
      </c>
      <c r="B119" s="14" t="s">
        <v>62</v>
      </c>
      <c r="C119" s="14" t="s">
        <v>68</v>
      </c>
      <c r="D119" s="14" t="s">
        <v>17</v>
      </c>
      <c r="E119" s="15">
        <v>33.15</v>
      </c>
      <c r="F119" s="16">
        <f t="shared" si="14"/>
        <v>16.575</v>
      </c>
      <c r="G119" s="17"/>
      <c r="H119" s="18"/>
    </row>
    <row r="120" spans="1:8" ht="12.75">
      <c r="A120" s="14" t="s">
        <v>61</v>
      </c>
      <c r="B120" s="14" t="s">
        <v>62</v>
      </c>
      <c r="C120" s="14" t="s">
        <v>68</v>
      </c>
      <c r="D120" s="14" t="s">
        <v>43</v>
      </c>
      <c r="E120" s="15">
        <v>44.26</v>
      </c>
      <c r="F120" s="16">
        <f t="shared" si="14"/>
        <v>22.13</v>
      </c>
      <c r="G120" s="17"/>
      <c r="H120" s="18"/>
    </row>
    <row r="121" spans="1:8" ht="12.75">
      <c r="A121" s="14" t="s">
        <v>61</v>
      </c>
      <c r="B121" s="14" t="s">
        <v>62</v>
      </c>
      <c r="C121" s="14" t="s">
        <v>68</v>
      </c>
      <c r="D121" s="14" t="s">
        <v>73</v>
      </c>
      <c r="E121" s="15">
        <v>3.81</v>
      </c>
      <c r="F121" s="16">
        <f t="shared" si="14"/>
        <v>1.905</v>
      </c>
      <c r="G121" s="17"/>
      <c r="H121" s="18"/>
    </row>
    <row r="122" spans="1:8" ht="12.75">
      <c r="A122" s="14" t="s">
        <v>74</v>
      </c>
      <c r="B122" s="14" t="s">
        <v>75</v>
      </c>
      <c r="C122" s="14" t="s">
        <v>76</v>
      </c>
      <c r="D122" s="14" t="s">
        <v>77</v>
      </c>
      <c r="E122" s="15">
        <v>69.1</v>
      </c>
      <c r="F122" s="16">
        <f t="shared" si="14"/>
        <v>34.55</v>
      </c>
      <c r="G122" s="17"/>
      <c r="H122" s="18"/>
    </row>
    <row r="123" spans="1:8" ht="12.75">
      <c r="A123" s="14" t="s">
        <v>74</v>
      </c>
      <c r="B123" s="14" t="s">
        <v>75</v>
      </c>
      <c r="C123" s="14" t="s">
        <v>76</v>
      </c>
      <c r="D123" s="14" t="s">
        <v>78</v>
      </c>
      <c r="E123" s="15">
        <v>69.1</v>
      </c>
      <c r="F123" s="16">
        <f t="shared" si="14"/>
        <v>34.55</v>
      </c>
      <c r="G123" s="17"/>
      <c r="H123" s="18"/>
    </row>
    <row r="124" spans="1:8" ht="12.75">
      <c r="A124" s="14" t="s">
        <v>74</v>
      </c>
      <c r="B124" s="14" t="s">
        <v>75</v>
      </c>
      <c r="C124" s="14" t="s">
        <v>76</v>
      </c>
      <c r="D124" s="14" t="s">
        <v>79</v>
      </c>
      <c r="E124" s="15">
        <v>19.81</v>
      </c>
      <c r="F124" s="16">
        <f t="shared" si="14"/>
        <v>9.905</v>
      </c>
      <c r="G124" s="17"/>
      <c r="H124" s="18"/>
    </row>
    <row r="125" spans="1:8" ht="12.75">
      <c r="A125" s="14" t="s">
        <v>74</v>
      </c>
      <c r="B125" s="14" t="s">
        <v>75</v>
      </c>
      <c r="C125" s="14" t="s">
        <v>76</v>
      </c>
      <c r="D125" s="14" t="s">
        <v>80</v>
      </c>
      <c r="E125" s="15">
        <v>19.81</v>
      </c>
      <c r="F125" s="16">
        <f t="shared" si="14"/>
        <v>9.905</v>
      </c>
      <c r="G125" s="17"/>
      <c r="H125" s="18"/>
    </row>
    <row r="126" spans="1:8" ht="12.75">
      <c r="A126" s="14" t="s">
        <v>74</v>
      </c>
      <c r="B126" s="14" t="s">
        <v>75</v>
      </c>
      <c r="C126" s="14" t="s">
        <v>76</v>
      </c>
      <c r="D126" s="14" t="s">
        <v>81</v>
      </c>
      <c r="E126" s="15">
        <v>19.81</v>
      </c>
      <c r="F126" s="16">
        <f t="shared" si="14"/>
        <v>9.905</v>
      </c>
      <c r="G126" s="17"/>
      <c r="H126" s="18"/>
    </row>
    <row r="127" spans="1:8" ht="12.75">
      <c r="A127" s="14" t="s">
        <v>74</v>
      </c>
      <c r="B127" s="14" t="s">
        <v>75</v>
      </c>
      <c r="C127" s="14" t="s">
        <v>76</v>
      </c>
      <c r="D127" s="14" t="s">
        <v>82</v>
      </c>
      <c r="E127" s="15">
        <v>19.81</v>
      </c>
      <c r="F127" s="16">
        <f t="shared" si="14"/>
        <v>9.905</v>
      </c>
      <c r="G127" s="17"/>
      <c r="H127" s="18"/>
    </row>
    <row r="128" spans="1:8" ht="12.75">
      <c r="A128" s="14" t="s">
        <v>74</v>
      </c>
      <c r="B128" s="14" t="s">
        <v>75</v>
      </c>
      <c r="C128" s="14" t="s">
        <v>76</v>
      </c>
      <c r="D128" s="14" t="s">
        <v>83</v>
      </c>
      <c r="E128" s="15">
        <v>19.81</v>
      </c>
      <c r="F128" s="16">
        <f t="shared" si="14"/>
        <v>9.905</v>
      </c>
      <c r="G128" s="17"/>
      <c r="H128" s="18"/>
    </row>
    <row r="129" spans="1:8" ht="12.75">
      <c r="A129" s="14" t="s">
        <v>74</v>
      </c>
      <c r="B129" s="14" t="s">
        <v>75</v>
      </c>
      <c r="C129" s="14" t="s">
        <v>76</v>
      </c>
      <c r="D129" s="14" t="s">
        <v>84</v>
      </c>
      <c r="E129" s="15">
        <v>19.81</v>
      </c>
      <c r="F129" s="16">
        <f t="shared" si="14"/>
        <v>9.905</v>
      </c>
      <c r="G129" s="17"/>
      <c r="H129" s="18"/>
    </row>
    <row r="130" spans="1:8" ht="12.75">
      <c r="A130" s="14" t="s">
        <v>74</v>
      </c>
      <c r="B130" s="14" t="s">
        <v>75</v>
      </c>
      <c r="C130" s="14" t="s">
        <v>76</v>
      </c>
      <c r="D130" s="14" t="s">
        <v>85</v>
      </c>
      <c r="E130" s="15">
        <v>25.15</v>
      </c>
      <c r="F130" s="16">
        <f t="shared" si="14"/>
        <v>12.575</v>
      </c>
      <c r="G130" s="17"/>
      <c r="H130" s="18"/>
    </row>
    <row r="131" spans="1:8" ht="12.75">
      <c r="A131" s="14" t="s">
        <v>74</v>
      </c>
      <c r="B131" s="14" t="s">
        <v>75</v>
      </c>
      <c r="C131" s="14" t="s">
        <v>76</v>
      </c>
      <c r="D131" s="14" t="s">
        <v>86</v>
      </c>
      <c r="E131" s="15">
        <v>14.62</v>
      </c>
      <c r="F131" s="16">
        <f t="shared" si="14"/>
        <v>7.31</v>
      </c>
      <c r="G131" s="17"/>
      <c r="H131" s="18"/>
    </row>
    <row r="132" spans="1:8" ht="12.75">
      <c r="A132" s="14" t="s">
        <v>74</v>
      </c>
      <c r="B132" s="14" t="s">
        <v>75</v>
      </c>
      <c r="C132" s="14" t="s">
        <v>76</v>
      </c>
      <c r="D132" s="14" t="s">
        <v>34</v>
      </c>
      <c r="E132" s="15">
        <v>13.97</v>
      </c>
      <c r="F132" s="16">
        <f>E132*1/30</f>
        <v>0.4656666666666667</v>
      </c>
      <c r="G132" s="17"/>
      <c r="H132" s="18"/>
    </row>
    <row r="133" spans="1:8" ht="12.75">
      <c r="A133" s="14" t="s">
        <v>74</v>
      </c>
      <c r="B133" s="14" t="s">
        <v>75</v>
      </c>
      <c r="C133" s="14" t="s">
        <v>76</v>
      </c>
      <c r="D133" s="14" t="s">
        <v>17</v>
      </c>
      <c r="E133" s="15">
        <v>35.75</v>
      </c>
      <c r="F133" s="16">
        <f aca="true" t="shared" si="15" ref="F133:F134">E133*1/2</f>
        <v>17.875</v>
      </c>
      <c r="G133" s="17"/>
      <c r="H133" s="18"/>
    </row>
    <row r="134" spans="1:8" ht="12.75">
      <c r="A134" s="14" t="s">
        <v>74</v>
      </c>
      <c r="B134" s="14" t="s">
        <v>75</v>
      </c>
      <c r="C134" s="14" t="s">
        <v>76</v>
      </c>
      <c r="D134" s="14" t="s">
        <v>67</v>
      </c>
      <c r="E134" s="15">
        <v>23.78</v>
      </c>
      <c r="F134" s="16">
        <f t="shared" si="15"/>
        <v>11.89</v>
      </c>
      <c r="G134" s="17"/>
      <c r="H134" s="18"/>
    </row>
    <row r="135" spans="1:8" ht="12.75">
      <c r="A135" s="14" t="s">
        <v>74</v>
      </c>
      <c r="B135" s="14" t="s">
        <v>75</v>
      </c>
      <c r="C135" s="14" t="s">
        <v>87</v>
      </c>
      <c r="D135" s="14" t="s">
        <v>26</v>
      </c>
      <c r="E135" s="15">
        <v>35.91</v>
      </c>
      <c r="F135" s="16">
        <f>E135*1/30</f>
        <v>1.1969999999999998</v>
      </c>
      <c r="G135" s="17"/>
      <c r="H135" s="18"/>
    </row>
    <row r="136" spans="1:8" ht="12.75">
      <c r="A136" s="14" t="s">
        <v>74</v>
      </c>
      <c r="B136" s="14" t="s">
        <v>75</v>
      </c>
      <c r="C136" s="14" t="s">
        <v>87</v>
      </c>
      <c r="D136" s="14" t="s">
        <v>88</v>
      </c>
      <c r="E136" s="15">
        <v>70.49</v>
      </c>
      <c r="F136" s="16">
        <f aca="true" t="shared" si="16" ref="F136:F149">E136*1/2</f>
        <v>35.245</v>
      </c>
      <c r="G136" s="17"/>
      <c r="H136" s="18"/>
    </row>
    <row r="137" spans="1:8" ht="12.75">
      <c r="A137" s="14" t="s">
        <v>74</v>
      </c>
      <c r="B137" s="14" t="s">
        <v>75</v>
      </c>
      <c r="C137" s="14" t="s">
        <v>87</v>
      </c>
      <c r="D137" s="14" t="s">
        <v>89</v>
      </c>
      <c r="E137" s="15">
        <v>33.38</v>
      </c>
      <c r="F137" s="16">
        <f t="shared" si="16"/>
        <v>16.69</v>
      </c>
      <c r="G137" s="17"/>
      <c r="H137" s="18"/>
    </row>
    <row r="138" spans="1:8" ht="12.75">
      <c r="A138" s="14" t="s">
        <v>74</v>
      </c>
      <c r="B138" s="14" t="s">
        <v>75</v>
      </c>
      <c r="C138" s="14" t="s">
        <v>87</v>
      </c>
      <c r="D138" s="14" t="s">
        <v>65</v>
      </c>
      <c r="E138" s="15">
        <v>19.81</v>
      </c>
      <c r="F138" s="16">
        <f t="shared" si="16"/>
        <v>9.905</v>
      </c>
      <c r="G138" s="17"/>
      <c r="H138" s="18"/>
    </row>
    <row r="139" spans="1:8" ht="12.75">
      <c r="A139" s="14" t="s">
        <v>74</v>
      </c>
      <c r="B139" s="14" t="s">
        <v>75</v>
      </c>
      <c r="C139" s="14" t="s">
        <v>87</v>
      </c>
      <c r="D139" s="14" t="s">
        <v>65</v>
      </c>
      <c r="E139" s="15">
        <v>19.81</v>
      </c>
      <c r="F139" s="16">
        <f t="shared" si="16"/>
        <v>9.905</v>
      </c>
      <c r="G139" s="17"/>
      <c r="H139" s="18"/>
    </row>
    <row r="140" spans="1:8" ht="12.75">
      <c r="A140" s="14" t="s">
        <v>74</v>
      </c>
      <c r="B140" s="14" t="s">
        <v>75</v>
      </c>
      <c r="C140" s="14" t="s">
        <v>87</v>
      </c>
      <c r="D140" s="14" t="s">
        <v>90</v>
      </c>
      <c r="E140" s="15">
        <v>14.79</v>
      </c>
      <c r="F140" s="16">
        <f t="shared" si="16"/>
        <v>7.395</v>
      </c>
      <c r="G140" s="17"/>
      <c r="H140" s="18"/>
    </row>
    <row r="141" spans="1:8" ht="12.75">
      <c r="A141" s="14" t="s">
        <v>74</v>
      </c>
      <c r="B141" s="14" t="s">
        <v>75</v>
      </c>
      <c r="C141" s="14" t="s">
        <v>87</v>
      </c>
      <c r="D141" s="14" t="s">
        <v>91</v>
      </c>
      <c r="E141" s="15">
        <v>14.79</v>
      </c>
      <c r="F141" s="16">
        <f t="shared" si="16"/>
        <v>7.395</v>
      </c>
      <c r="G141" s="17"/>
      <c r="H141" s="18"/>
    </row>
    <row r="142" spans="1:8" ht="12.75">
      <c r="A142" s="14" t="s">
        <v>74</v>
      </c>
      <c r="B142" s="14" t="s">
        <v>75</v>
      </c>
      <c r="C142" s="14" t="s">
        <v>87</v>
      </c>
      <c r="D142" s="14" t="s">
        <v>92</v>
      </c>
      <c r="E142" s="15">
        <v>30.23</v>
      </c>
      <c r="F142" s="16">
        <f t="shared" si="16"/>
        <v>15.115</v>
      </c>
      <c r="G142" s="17"/>
      <c r="H142" s="18"/>
    </row>
    <row r="143" spans="1:8" ht="12.75">
      <c r="A143" s="14" t="s">
        <v>74</v>
      </c>
      <c r="B143" s="14" t="s">
        <v>75</v>
      </c>
      <c r="C143" s="14" t="s">
        <v>87</v>
      </c>
      <c r="D143" s="14" t="s">
        <v>93</v>
      </c>
      <c r="E143" s="15">
        <v>19.81</v>
      </c>
      <c r="F143" s="16">
        <f t="shared" si="16"/>
        <v>9.905</v>
      </c>
      <c r="G143" s="17"/>
      <c r="H143" s="18"/>
    </row>
    <row r="144" spans="1:8" ht="12.75">
      <c r="A144" s="14" t="s">
        <v>74</v>
      </c>
      <c r="B144" s="14" t="s">
        <v>75</v>
      </c>
      <c r="C144" s="14" t="s">
        <v>87</v>
      </c>
      <c r="D144" s="14" t="s">
        <v>94</v>
      </c>
      <c r="E144" s="15">
        <v>19.14</v>
      </c>
      <c r="F144" s="16">
        <f t="shared" si="16"/>
        <v>9.57</v>
      </c>
      <c r="G144" s="17"/>
      <c r="H144" s="18"/>
    </row>
    <row r="145" spans="1:8" ht="12.75">
      <c r="A145" s="14" t="s">
        <v>74</v>
      </c>
      <c r="B145" s="14" t="s">
        <v>75</v>
      </c>
      <c r="C145" s="14" t="s">
        <v>87</v>
      </c>
      <c r="D145" s="14" t="s">
        <v>3</v>
      </c>
      <c r="E145" s="15">
        <v>9.38</v>
      </c>
      <c r="F145" s="16">
        <f t="shared" si="16"/>
        <v>4.69</v>
      </c>
      <c r="G145" s="17"/>
      <c r="H145" s="18"/>
    </row>
    <row r="146" spans="1:8" ht="12.75">
      <c r="A146" s="14" t="s">
        <v>74</v>
      </c>
      <c r="B146" s="14" t="s">
        <v>75</v>
      </c>
      <c r="C146" s="14" t="s">
        <v>87</v>
      </c>
      <c r="D146" s="14" t="s">
        <v>95</v>
      </c>
      <c r="E146" s="15">
        <v>21.9</v>
      </c>
      <c r="F146" s="16">
        <f t="shared" si="16"/>
        <v>10.95</v>
      </c>
      <c r="G146" s="17"/>
      <c r="H146" s="18"/>
    </row>
    <row r="147" spans="1:8" ht="12.75">
      <c r="A147" s="14" t="s">
        <v>74</v>
      </c>
      <c r="B147" s="14" t="s">
        <v>75</v>
      </c>
      <c r="C147" s="14" t="s">
        <v>87</v>
      </c>
      <c r="D147" s="14" t="s">
        <v>17</v>
      </c>
      <c r="E147" s="15">
        <v>33.15</v>
      </c>
      <c r="F147" s="16">
        <f t="shared" si="16"/>
        <v>16.575</v>
      </c>
      <c r="G147" s="17"/>
      <c r="H147" s="18"/>
    </row>
    <row r="148" spans="1:8" ht="12.75">
      <c r="A148" s="14" t="s">
        <v>74</v>
      </c>
      <c r="B148" s="14" t="s">
        <v>75</v>
      </c>
      <c r="C148" s="14" t="s">
        <v>87</v>
      </c>
      <c r="D148" s="14" t="s">
        <v>43</v>
      </c>
      <c r="E148" s="15">
        <v>44.26</v>
      </c>
      <c r="F148" s="16">
        <f t="shared" si="16"/>
        <v>22.13</v>
      </c>
      <c r="G148" s="17"/>
      <c r="H148" s="18"/>
    </row>
    <row r="149" spans="1:8" ht="12.75">
      <c r="A149" s="14" t="s">
        <v>74</v>
      </c>
      <c r="B149" s="14" t="s">
        <v>75</v>
      </c>
      <c r="C149" s="14" t="s">
        <v>87</v>
      </c>
      <c r="D149" s="14" t="s">
        <v>73</v>
      </c>
      <c r="E149" s="15">
        <v>3.7</v>
      </c>
      <c r="F149" s="16">
        <f t="shared" si="16"/>
        <v>1.85</v>
      </c>
      <c r="G149" s="17"/>
      <c r="H149" s="18"/>
    </row>
    <row r="150" spans="1:8" ht="12.75">
      <c r="A150" s="14" t="s">
        <v>74</v>
      </c>
      <c r="B150" s="14" t="s">
        <v>75</v>
      </c>
      <c r="C150" s="14" t="s">
        <v>87</v>
      </c>
      <c r="D150" s="14" t="s">
        <v>20</v>
      </c>
      <c r="E150" s="15">
        <v>3.12</v>
      </c>
      <c r="F150" s="16">
        <f aca="true" t="shared" si="17" ref="F150:F151">E150*1</f>
        <v>3.12</v>
      </c>
      <c r="G150" s="17"/>
      <c r="H150" s="18"/>
    </row>
    <row r="151" spans="1:8" ht="12.75">
      <c r="A151" s="14" t="s">
        <v>74</v>
      </c>
      <c r="B151" s="14" t="s">
        <v>75</v>
      </c>
      <c r="C151" s="14" t="s">
        <v>87</v>
      </c>
      <c r="D151" s="14" t="s">
        <v>20</v>
      </c>
      <c r="E151" s="15">
        <v>3.12</v>
      </c>
      <c r="F151" s="16">
        <f t="shared" si="17"/>
        <v>3.12</v>
      </c>
      <c r="G151" s="17"/>
      <c r="H151" s="18"/>
    </row>
    <row r="152" spans="1:8" ht="12.75">
      <c r="A152" s="14" t="s">
        <v>96</v>
      </c>
      <c r="B152" s="14" t="s">
        <v>97</v>
      </c>
      <c r="C152" s="14" t="s">
        <v>98</v>
      </c>
      <c r="D152" s="14" t="s">
        <v>99</v>
      </c>
      <c r="E152" s="15">
        <v>16.03</v>
      </c>
      <c r="F152" s="32">
        <f aca="true" t="shared" si="18" ref="F152:F175">E152*1/2</f>
        <v>8.015</v>
      </c>
      <c r="G152" s="17"/>
      <c r="H152" s="18"/>
    </row>
    <row r="153" spans="1:8" ht="12.75">
      <c r="A153" s="14" t="s">
        <v>96</v>
      </c>
      <c r="B153" s="14" t="s">
        <v>97</v>
      </c>
      <c r="C153" s="14" t="s">
        <v>98</v>
      </c>
      <c r="D153" s="14" t="s">
        <v>100</v>
      </c>
      <c r="E153" s="15">
        <v>16.03</v>
      </c>
      <c r="F153" s="32">
        <f t="shared" si="18"/>
        <v>8.015</v>
      </c>
      <c r="G153" s="17"/>
      <c r="H153" s="18"/>
    </row>
    <row r="154" spans="1:8" ht="12.75">
      <c r="A154" s="14" t="s">
        <v>96</v>
      </c>
      <c r="B154" s="14" t="s">
        <v>97</v>
      </c>
      <c r="C154" s="14" t="s">
        <v>98</v>
      </c>
      <c r="D154" s="14" t="s">
        <v>101</v>
      </c>
      <c r="E154" s="15">
        <v>13.05</v>
      </c>
      <c r="F154" s="32">
        <f t="shared" si="18"/>
        <v>6.525</v>
      </c>
      <c r="G154" s="17"/>
      <c r="H154" s="18"/>
    </row>
    <row r="155" spans="1:8" ht="12.75">
      <c r="A155" s="14" t="s">
        <v>96</v>
      </c>
      <c r="B155" s="14" t="s">
        <v>97</v>
      </c>
      <c r="C155" s="14" t="s">
        <v>98</v>
      </c>
      <c r="D155" s="14" t="s">
        <v>101</v>
      </c>
      <c r="E155" s="15">
        <v>13.05</v>
      </c>
      <c r="F155" s="32">
        <f t="shared" si="18"/>
        <v>6.525</v>
      </c>
      <c r="G155" s="17"/>
      <c r="H155" s="18"/>
    </row>
    <row r="156" spans="1:8" ht="12.75">
      <c r="A156" s="14" t="s">
        <v>96</v>
      </c>
      <c r="B156" s="14" t="s">
        <v>97</v>
      </c>
      <c r="C156" s="14" t="s">
        <v>98</v>
      </c>
      <c r="D156" s="14" t="s">
        <v>71</v>
      </c>
      <c r="E156" s="15">
        <v>61.12</v>
      </c>
      <c r="F156" s="32">
        <f t="shared" si="18"/>
        <v>30.56</v>
      </c>
      <c r="G156" s="17"/>
      <c r="H156" s="18"/>
    </row>
    <row r="157" spans="1:8" ht="12.75">
      <c r="A157" s="14" t="s">
        <v>96</v>
      </c>
      <c r="B157" s="14" t="s">
        <v>97</v>
      </c>
      <c r="C157" s="14" t="s">
        <v>98</v>
      </c>
      <c r="D157" s="14" t="s">
        <v>102</v>
      </c>
      <c r="E157" s="15">
        <v>43.84</v>
      </c>
      <c r="F157" s="32">
        <f t="shared" si="18"/>
        <v>21.92</v>
      </c>
      <c r="G157" s="17"/>
      <c r="H157" s="18"/>
    </row>
    <row r="158" spans="1:8" ht="12.75">
      <c r="A158" s="14" t="s">
        <v>96</v>
      </c>
      <c r="B158" s="14" t="s">
        <v>97</v>
      </c>
      <c r="C158" s="14" t="s">
        <v>98</v>
      </c>
      <c r="D158" s="14" t="s">
        <v>103</v>
      </c>
      <c r="E158" s="15">
        <v>8.41</v>
      </c>
      <c r="F158" s="32">
        <f t="shared" si="18"/>
        <v>4.205</v>
      </c>
      <c r="G158" s="17"/>
      <c r="H158" s="18"/>
    </row>
    <row r="159" spans="1:8" ht="12.75">
      <c r="A159" s="14" t="s">
        <v>96</v>
      </c>
      <c r="B159" s="14" t="s">
        <v>97</v>
      </c>
      <c r="C159" s="14" t="s">
        <v>98</v>
      </c>
      <c r="D159" s="14" t="s">
        <v>103</v>
      </c>
      <c r="E159" s="15">
        <v>8.55</v>
      </c>
      <c r="F159" s="32">
        <f t="shared" si="18"/>
        <v>4.275</v>
      </c>
      <c r="G159" s="17"/>
      <c r="H159" s="18"/>
    </row>
    <row r="160" spans="1:8" ht="12.75">
      <c r="A160" s="14" t="s">
        <v>96</v>
      </c>
      <c r="B160" s="14" t="s">
        <v>97</v>
      </c>
      <c r="C160" s="14" t="s">
        <v>98</v>
      </c>
      <c r="D160" s="14" t="s">
        <v>103</v>
      </c>
      <c r="E160" s="15">
        <v>8.55</v>
      </c>
      <c r="F160" s="32">
        <f t="shared" si="18"/>
        <v>4.275</v>
      </c>
      <c r="G160" s="17"/>
      <c r="H160" s="18"/>
    </row>
    <row r="161" spans="1:8" ht="12.75">
      <c r="A161" s="14" t="s">
        <v>96</v>
      </c>
      <c r="B161" s="14" t="s">
        <v>97</v>
      </c>
      <c r="C161" s="14" t="s">
        <v>98</v>
      </c>
      <c r="D161" s="14" t="s">
        <v>103</v>
      </c>
      <c r="E161" s="15">
        <v>10.26</v>
      </c>
      <c r="F161" s="32">
        <f t="shared" si="18"/>
        <v>5.13</v>
      </c>
      <c r="G161" s="17"/>
      <c r="H161" s="18"/>
    </row>
    <row r="162" spans="1:8" ht="12.75">
      <c r="A162" s="14" t="s">
        <v>96</v>
      </c>
      <c r="B162" s="14" t="s">
        <v>97</v>
      </c>
      <c r="C162" s="14" t="s">
        <v>98</v>
      </c>
      <c r="D162" s="14" t="s">
        <v>103</v>
      </c>
      <c r="E162" s="15">
        <v>7.12</v>
      </c>
      <c r="F162" s="32">
        <f t="shared" si="18"/>
        <v>3.56</v>
      </c>
      <c r="G162" s="17"/>
      <c r="H162" s="18"/>
    </row>
    <row r="163" spans="1:8" ht="12.75">
      <c r="A163" s="14" t="s">
        <v>96</v>
      </c>
      <c r="B163" s="14" t="s">
        <v>97</v>
      </c>
      <c r="C163" s="14" t="s">
        <v>98</v>
      </c>
      <c r="D163" s="14" t="s">
        <v>103</v>
      </c>
      <c r="E163" s="15">
        <v>8.16</v>
      </c>
      <c r="F163" s="32">
        <f t="shared" si="18"/>
        <v>4.08</v>
      </c>
      <c r="G163" s="17"/>
      <c r="H163" s="18"/>
    </row>
    <row r="164" spans="1:8" ht="12.75">
      <c r="A164" s="14" t="s">
        <v>96</v>
      </c>
      <c r="B164" s="14" t="s">
        <v>97</v>
      </c>
      <c r="C164" s="14" t="s">
        <v>98</v>
      </c>
      <c r="D164" s="14" t="s">
        <v>103</v>
      </c>
      <c r="E164" s="15">
        <v>27.88</v>
      </c>
      <c r="F164" s="32">
        <f t="shared" si="18"/>
        <v>13.94</v>
      </c>
      <c r="G164" s="17"/>
      <c r="H164" s="18"/>
    </row>
    <row r="165" spans="1:8" ht="12.75">
      <c r="A165" s="14" t="s">
        <v>96</v>
      </c>
      <c r="B165" s="14" t="s">
        <v>97</v>
      </c>
      <c r="C165" s="14" t="s">
        <v>98</v>
      </c>
      <c r="D165" s="14" t="s">
        <v>104</v>
      </c>
      <c r="E165" s="15">
        <v>14.31</v>
      </c>
      <c r="F165" s="32">
        <f t="shared" si="18"/>
        <v>7.155</v>
      </c>
      <c r="G165" s="17"/>
      <c r="H165" s="18"/>
    </row>
    <row r="166" spans="1:8" ht="12.75">
      <c r="A166" s="14" t="s">
        <v>96</v>
      </c>
      <c r="B166" s="14" t="s">
        <v>97</v>
      </c>
      <c r="C166" s="14" t="s">
        <v>98</v>
      </c>
      <c r="D166" s="14" t="s">
        <v>105</v>
      </c>
      <c r="E166" s="15">
        <v>13</v>
      </c>
      <c r="F166" s="32">
        <f t="shared" si="18"/>
        <v>6.5</v>
      </c>
      <c r="G166" s="17"/>
      <c r="H166" s="18"/>
    </row>
    <row r="167" spans="1:8" ht="12.75">
      <c r="A167" s="14" t="s">
        <v>96</v>
      </c>
      <c r="B167" s="14" t="s">
        <v>97</v>
      </c>
      <c r="C167" s="14" t="s">
        <v>98</v>
      </c>
      <c r="D167" s="14" t="s">
        <v>106</v>
      </c>
      <c r="E167" s="15">
        <v>13.63</v>
      </c>
      <c r="F167" s="32">
        <f t="shared" si="18"/>
        <v>6.815</v>
      </c>
      <c r="G167" s="17"/>
      <c r="H167" s="18"/>
    </row>
    <row r="168" spans="1:8" ht="12.75">
      <c r="A168" s="14" t="s">
        <v>96</v>
      </c>
      <c r="B168" s="14" t="s">
        <v>97</v>
      </c>
      <c r="C168" s="14" t="s">
        <v>98</v>
      </c>
      <c r="D168" s="14" t="s">
        <v>107</v>
      </c>
      <c r="E168" s="15">
        <v>14.25</v>
      </c>
      <c r="F168" s="32">
        <f t="shared" si="18"/>
        <v>7.125</v>
      </c>
      <c r="G168" s="17"/>
      <c r="H168" s="18"/>
    </row>
    <row r="169" spans="1:8" ht="12.75">
      <c r="A169" s="14" t="s">
        <v>96</v>
      </c>
      <c r="B169" s="14" t="s">
        <v>97</v>
      </c>
      <c r="C169" s="14" t="s">
        <v>98</v>
      </c>
      <c r="D169" s="14" t="s">
        <v>108</v>
      </c>
      <c r="E169" s="15">
        <v>69.54</v>
      </c>
      <c r="F169" s="32">
        <f t="shared" si="18"/>
        <v>34.77</v>
      </c>
      <c r="G169" s="17"/>
      <c r="H169" s="18"/>
    </row>
    <row r="170" spans="1:8" ht="25.5">
      <c r="A170" s="14" t="s">
        <v>96</v>
      </c>
      <c r="B170" s="14" t="s">
        <v>97</v>
      </c>
      <c r="C170" s="14" t="s">
        <v>98</v>
      </c>
      <c r="D170" s="14" t="s">
        <v>109</v>
      </c>
      <c r="E170" s="15">
        <v>80.72</v>
      </c>
      <c r="F170" s="32">
        <f t="shared" si="18"/>
        <v>40.36</v>
      </c>
      <c r="G170" s="17"/>
      <c r="H170" s="18"/>
    </row>
    <row r="171" spans="1:8" ht="25.5">
      <c r="A171" s="14" t="s">
        <v>96</v>
      </c>
      <c r="B171" s="14" t="s">
        <v>97</v>
      </c>
      <c r="C171" s="14" t="s">
        <v>98</v>
      </c>
      <c r="D171" s="14" t="s">
        <v>110</v>
      </c>
      <c r="E171" s="15">
        <v>80.72</v>
      </c>
      <c r="F171" s="32">
        <f t="shared" si="18"/>
        <v>40.36</v>
      </c>
      <c r="G171" s="17"/>
      <c r="H171" s="18"/>
    </row>
    <row r="172" spans="1:8" ht="12.75">
      <c r="A172" s="14" t="s">
        <v>96</v>
      </c>
      <c r="B172" s="14" t="s">
        <v>97</v>
      </c>
      <c r="C172" s="14" t="s">
        <v>98</v>
      </c>
      <c r="D172" s="14" t="s">
        <v>17</v>
      </c>
      <c r="E172" s="15">
        <v>38.2</v>
      </c>
      <c r="F172" s="32">
        <f t="shared" si="18"/>
        <v>19.1</v>
      </c>
      <c r="G172" s="17"/>
      <c r="H172" s="18"/>
    </row>
    <row r="173" spans="1:8" ht="12.75">
      <c r="A173" s="14" t="s">
        <v>96</v>
      </c>
      <c r="B173" s="14" t="s">
        <v>97</v>
      </c>
      <c r="C173" s="14" t="s">
        <v>98</v>
      </c>
      <c r="D173" s="14" t="s">
        <v>17</v>
      </c>
      <c r="E173" s="15">
        <v>6.51</v>
      </c>
      <c r="F173" s="32">
        <f t="shared" si="18"/>
        <v>3.255</v>
      </c>
      <c r="G173" s="17"/>
      <c r="H173" s="18"/>
    </row>
    <row r="174" spans="1:8" ht="12.75">
      <c r="A174" s="14" t="s">
        <v>96</v>
      </c>
      <c r="B174" s="14" t="s">
        <v>97</v>
      </c>
      <c r="C174" s="14" t="s">
        <v>98</v>
      </c>
      <c r="D174" s="14" t="s">
        <v>17</v>
      </c>
      <c r="E174" s="15">
        <v>14.32</v>
      </c>
      <c r="F174" s="32">
        <f t="shared" si="18"/>
        <v>7.16</v>
      </c>
      <c r="G174" s="17"/>
      <c r="H174" s="18"/>
    </row>
    <row r="175" spans="1:8" ht="12.75">
      <c r="A175" s="14" t="s">
        <v>96</v>
      </c>
      <c r="B175" s="14" t="s">
        <v>97</v>
      </c>
      <c r="C175" s="14" t="s">
        <v>98</v>
      </c>
      <c r="D175" s="14" t="s">
        <v>67</v>
      </c>
      <c r="E175" s="15">
        <v>7.41</v>
      </c>
      <c r="F175" s="32">
        <f t="shared" si="18"/>
        <v>3.705</v>
      </c>
      <c r="G175" s="17"/>
      <c r="H175" s="18"/>
    </row>
    <row r="176" spans="1:8" ht="12.75">
      <c r="A176" s="14" t="s">
        <v>96</v>
      </c>
      <c r="B176" s="14" t="s">
        <v>97</v>
      </c>
      <c r="C176" s="14" t="s">
        <v>98</v>
      </c>
      <c r="D176" s="14" t="s">
        <v>20</v>
      </c>
      <c r="E176" s="15">
        <v>2.43</v>
      </c>
      <c r="F176" s="32">
        <f aca="true" t="shared" si="19" ref="F176:F177">E176*1</f>
        <v>2.43</v>
      </c>
      <c r="G176" s="17"/>
      <c r="H176" s="18"/>
    </row>
    <row r="177" spans="1:8" ht="12.75">
      <c r="A177" s="14" t="s">
        <v>96</v>
      </c>
      <c r="B177" s="14" t="s">
        <v>97</v>
      </c>
      <c r="C177" s="14" t="s">
        <v>98</v>
      </c>
      <c r="D177" s="14" t="s">
        <v>20</v>
      </c>
      <c r="E177" s="15">
        <v>2.43</v>
      </c>
      <c r="F177" s="32">
        <f t="shared" si="19"/>
        <v>2.43</v>
      </c>
      <c r="G177" s="17"/>
      <c r="H177" s="18"/>
    </row>
    <row r="178" spans="1:8" ht="12.75">
      <c r="A178" s="14" t="s">
        <v>111</v>
      </c>
      <c r="B178" s="14" t="s">
        <v>112</v>
      </c>
      <c r="C178" s="14" t="s">
        <v>113</v>
      </c>
      <c r="D178" s="14" t="s">
        <v>114</v>
      </c>
      <c r="E178" s="15">
        <v>15.48</v>
      </c>
      <c r="F178" s="32">
        <f aca="true" t="shared" si="20" ref="F178:F192">E178*1/2</f>
        <v>7.74</v>
      </c>
      <c r="G178" s="17"/>
      <c r="H178" s="18"/>
    </row>
    <row r="179" spans="1:8" ht="12.75">
      <c r="A179" s="14" t="s">
        <v>111</v>
      </c>
      <c r="B179" s="14" t="s">
        <v>112</v>
      </c>
      <c r="C179" s="14" t="s">
        <v>113</v>
      </c>
      <c r="D179" s="14" t="s">
        <v>114</v>
      </c>
      <c r="E179" s="15">
        <v>15.48</v>
      </c>
      <c r="F179" s="32">
        <f t="shared" si="20"/>
        <v>7.74</v>
      </c>
      <c r="G179" s="17"/>
      <c r="H179" s="18"/>
    </row>
    <row r="180" spans="1:8" ht="12.75">
      <c r="A180" s="14" t="s">
        <v>111</v>
      </c>
      <c r="B180" s="14" t="s">
        <v>112</v>
      </c>
      <c r="C180" s="14" t="s">
        <v>113</v>
      </c>
      <c r="D180" s="14" t="s">
        <v>114</v>
      </c>
      <c r="E180" s="15">
        <v>14.39</v>
      </c>
      <c r="F180" s="32">
        <f t="shared" si="20"/>
        <v>7.195</v>
      </c>
      <c r="G180" s="17"/>
      <c r="H180" s="18"/>
    </row>
    <row r="181" spans="1:8" ht="12.75">
      <c r="A181" s="14" t="s">
        <v>111</v>
      </c>
      <c r="B181" s="14" t="s">
        <v>112</v>
      </c>
      <c r="C181" s="14" t="s">
        <v>113</v>
      </c>
      <c r="D181" s="14" t="s">
        <v>114</v>
      </c>
      <c r="E181" s="15">
        <v>14.39</v>
      </c>
      <c r="F181" s="32">
        <f t="shared" si="20"/>
        <v>7.195</v>
      </c>
      <c r="G181" s="17"/>
      <c r="H181" s="18"/>
    </row>
    <row r="182" spans="1:8" ht="12.75">
      <c r="A182" s="14" t="s">
        <v>111</v>
      </c>
      <c r="B182" s="14" t="s">
        <v>112</v>
      </c>
      <c r="C182" s="14" t="s">
        <v>113</v>
      </c>
      <c r="D182" s="14" t="s">
        <v>114</v>
      </c>
      <c r="E182" s="15">
        <v>14.39</v>
      </c>
      <c r="F182" s="32">
        <f t="shared" si="20"/>
        <v>7.195</v>
      </c>
      <c r="G182" s="17"/>
      <c r="H182" s="18"/>
    </row>
    <row r="183" spans="1:8" ht="12.75">
      <c r="A183" s="14" t="s">
        <v>111</v>
      </c>
      <c r="B183" s="14" t="s">
        <v>112</v>
      </c>
      <c r="C183" s="14" t="s">
        <v>113</v>
      </c>
      <c r="D183" s="14" t="s">
        <v>114</v>
      </c>
      <c r="E183" s="15">
        <v>14.39</v>
      </c>
      <c r="F183" s="32">
        <f t="shared" si="20"/>
        <v>7.195</v>
      </c>
      <c r="G183" s="17"/>
      <c r="H183" s="18"/>
    </row>
    <row r="184" spans="1:8" ht="12.75">
      <c r="A184" s="14" t="s">
        <v>111</v>
      </c>
      <c r="B184" s="14" t="s">
        <v>112</v>
      </c>
      <c r="C184" s="14" t="s">
        <v>113</v>
      </c>
      <c r="D184" s="14" t="s">
        <v>114</v>
      </c>
      <c r="E184" s="15">
        <v>29.54</v>
      </c>
      <c r="F184" s="32">
        <f t="shared" si="20"/>
        <v>14.77</v>
      </c>
      <c r="G184" s="17"/>
      <c r="H184" s="18"/>
    </row>
    <row r="185" spans="1:8" ht="12.75">
      <c r="A185" s="14" t="s">
        <v>111</v>
      </c>
      <c r="B185" s="14" t="s">
        <v>112</v>
      </c>
      <c r="C185" s="14" t="s">
        <v>113</v>
      </c>
      <c r="D185" s="14" t="s">
        <v>114</v>
      </c>
      <c r="E185" s="15">
        <v>29.54</v>
      </c>
      <c r="F185" s="32">
        <f t="shared" si="20"/>
        <v>14.77</v>
      </c>
      <c r="G185" s="17"/>
      <c r="H185" s="18"/>
    </row>
    <row r="186" spans="1:8" ht="12.75">
      <c r="A186" s="14" t="s">
        <v>111</v>
      </c>
      <c r="B186" s="14" t="s">
        <v>112</v>
      </c>
      <c r="C186" s="14" t="s">
        <v>113</v>
      </c>
      <c r="D186" s="14" t="s">
        <v>114</v>
      </c>
      <c r="E186" s="15">
        <v>14.39</v>
      </c>
      <c r="F186" s="32">
        <f t="shared" si="20"/>
        <v>7.195</v>
      </c>
      <c r="G186" s="17"/>
      <c r="H186" s="18"/>
    </row>
    <row r="187" spans="1:8" ht="12.75">
      <c r="A187" s="14" t="s">
        <v>111</v>
      </c>
      <c r="B187" s="14" t="s">
        <v>112</v>
      </c>
      <c r="C187" s="14" t="s">
        <v>113</v>
      </c>
      <c r="D187" s="14" t="s">
        <v>114</v>
      </c>
      <c r="E187" s="15">
        <v>14.39</v>
      </c>
      <c r="F187" s="32">
        <f t="shared" si="20"/>
        <v>7.195</v>
      </c>
      <c r="G187" s="17"/>
      <c r="H187" s="18"/>
    </row>
    <row r="188" spans="1:8" ht="12.75">
      <c r="A188" s="14" t="s">
        <v>111</v>
      </c>
      <c r="B188" s="14" t="s">
        <v>112</v>
      </c>
      <c r="C188" s="14" t="s">
        <v>113</v>
      </c>
      <c r="D188" s="14" t="s">
        <v>114</v>
      </c>
      <c r="E188" s="15">
        <v>14.39</v>
      </c>
      <c r="F188" s="32">
        <f t="shared" si="20"/>
        <v>7.195</v>
      </c>
      <c r="G188" s="17"/>
      <c r="H188" s="18"/>
    </row>
    <row r="189" spans="1:8" ht="12.75">
      <c r="A189" s="14" t="s">
        <v>111</v>
      </c>
      <c r="B189" s="14" t="s">
        <v>112</v>
      </c>
      <c r="C189" s="14" t="s">
        <v>113</v>
      </c>
      <c r="D189" s="14" t="s">
        <v>115</v>
      </c>
      <c r="E189" s="15">
        <v>14.39</v>
      </c>
      <c r="F189" s="32">
        <f t="shared" si="20"/>
        <v>7.195</v>
      </c>
      <c r="G189" s="17"/>
      <c r="H189" s="18"/>
    </row>
    <row r="190" spans="1:8" ht="12.75">
      <c r="A190" s="14" t="s">
        <v>111</v>
      </c>
      <c r="B190" s="14" t="s">
        <v>112</v>
      </c>
      <c r="C190" s="14" t="s">
        <v>113</v>
      </c>
      <c r="D190" s="14" t="s">
        <v>116</v>
      </c>
      <c r="E190" s="15">
        <v>21.46</v>
      </c>
      <c r="F190" s="32">
        <f t="shared" si="20"/>
        <v>10.73</v>
      </c>
      <c r="G190" s="17"/>
      <c r="H190" s="18"/>
    </row>
    <row r="191" spans="1:8" ht="12.75">
      <c r="A191" s="14" t="s">
        <v>111</v>
      </c>
      <c r="B191" s="14" t="s">
        <v>112</v>
      </c>
      <c r="C191" s="14" t="s">
        <v>113</v>
      </c>
      <c r="D191" s="14" t="s">
        <v>117</v>
      </c>
      <c r="E191" s="15">
        <v>18.52</v>
      </c>
      <c r="F191" s="32">
        <f t="shared" si="20"/>
        <v>9.26</v>
      </c>
      <c r="G191" s="17"/>
      <c r="H191" s="18"/>
    </row>
    <row r="192" spans="1:8" ht="25.5">
      <c r="A192" s="14" t="s">
        <v>111</v>
      </c>
      <c r="B192" s="14" t="s">
        <v>112</v>
      </c>
      <c r="C192" s="14" t="s">
        <v>113</v>
      </c>
      <c r="D192" s="14" t="s">
        <v>118</v>
      </c>
      <c r="E192" s="15">
        <v>26.76</v>
      </c>
      <c r="F192" s="32">
        <f t="shared" si="20"/>
        <v>13.38</v>
      </c>
      <c r="G192" s="17"/>
      <c r="H192" s="18"/>
    </row>
    <row r="193" spans="1:8" ht="12.75">
      <c r="A193" s="14" t="s">
        <v>111</v>
      </c>
      <c r="B193" s="14" t="s">
        <v>112</v>
      </c>
      <c r="C193" s="14" t="s">
        <v>113</v>
      </c>
      <c r="D193" s="14" t="s">
        <v>20</v>
      </c>
      <c r="E193" s="15">
        <v>14.59</v>
      </c>
      <c r="F193" s="32">
        <f>E193*1</f>
        <v>14.59</v>
      </c>
      <c r="G193" s="17"/>
      <c r="H193" s="18"/>
    </row>
    <row r="194" spans="1:8" ht="12.75">
      <c r="A194" s="14" t="s">
        <v>111</v>
      </c>
      <c r="B194" s="14" t="s">
        <v>112</v>
      </c>
      <c r="C194" s="14" t="s">
        <v>113</v>
      </c>
      <c r="D194" s="14" t="s">
        <v>73</v>
      </c>
      <c r="E194" s="15">
        <v>5.79</v>
      </c>
      <c r="F194" s="32">
        <f aca="true" t="shared" si="21" ref="F194:F209">E194*1/2</f>
        <v>2.895</v>
      </c>
      <c r="G194" s="17"/>
      <c r="H194" s="18"/>
    </row>
    <row r="195" spans="1:8" ht="12.75">
      <c r="A195" s="14" t="s">
        <v>111</v>
      </c>
      <c r="B195" s="14" t="s">
        <v>112</v>
      </c>
      <c r="C195" s="14" t="s">
        <v>113</v>
      </c>
      <c r="D195" s="14" t="s">
        <v>17</v>
      </c>
      <c r="E195" s="15">
        <v>10.53</v>
      </c>
      <c r="F195" s="32">
        <f t="shared" si="21"/>
        <v>5.265</v>
      </c>
      <c r="G195" s="17"/>
      <c r="H195" s="18"/>
    </row>
    <row r="196" spans="1:8" ht="12.75">
      <c r="A196" s="14" t="s">
        <v>111</v>
      </c>
      <c r="B196" s="14" t="s">
        <v>112</v>
      </c>
      <c r="C196" s="14" t="s">
        <v>113</v>
      </c>
      <c r="D196" s="14" t="s">
        <v>17</v>
      </c>
      <c r="E196" s="15">
        <v>9.17</v>
      </c>
      <c r="F196" s="32">
        <f t="shared" si="21"/>
        <v>4.585</v>
      </c>
      <c r="G196" s="17"/>
      <c r="H196" s="18"/>
    </row>
    <row r="197" spans="1:8" ht="12.75">
      <c r="A197" s="14" t="s">
        <v>111</v>
      </c>
      <c r="B197" s="14" t="s">
        <v>112</v>
      </c>
      <c r="C197" s="14" t="s">
        <v>113</v>
      </c>
      <c r="D197" s="14" t="s">
        <v>17</v>
      </c>
      <c r="E197" s="15">
        <v>16.96</v>
      </c>
      <c r="F197" s="32">
        <f t="shared" si="21"/>
        <v>8.48</v>
      </c>
      <c r="G197" s="17"/>
      <c r="H197" s="18"/>
    </row>
    <row r="198" spans="1:8" ht="12.75">
      <c r="A198" s="14" t="s">
        <v>111</v>
      </c>
      <c r="B198" s="14" t="s">
        <v>112</v>
      </c>
      <c r="C198" s="14" t="s">
        <v>113</v>
      </c>
      <c r="D198" s="14" t="s">
        <v>67</v>
      </c>
      <c r="E198" s="15">
        <v>17.22</v>
      </c>
      <c r="F198" s="32">
        <f t="shared" si="21"/>
        <v>8.61</v>
      </c>
      <c r="G198" s="17"/>
      <c r="H198" s="18"/>
    </row>
    <row r="199" spans="1:8" ht="12.75">
      <c r="A199" s="14" t="s">
        <v>119</v>
      </c>
      <c r="B199" s="14" t="s">
        <v>120</v>
      </c>
      <c r="C199" s="14" t="s">
        <v>121</v>
      </c>
      <c r="D199" s="14" t="s">
        <v>122</v>
      </c>
      <c r="E199" s="15">
        <v>35.48</v>
      </c>
      <c r="F199" s="16">
        <f t="shared" si="21"/>
        <v>17.74</v>
      </c>
      <c r="G199" s="17"/>
      <c r="H199" s="18"/>
    </row>
    <row r="200" spans="1:8" ht="12.75">
      <c r="A200" s="14" t="s">
        <v>119</v>
      </c>
      <c r="B200" s="14" t="s">
        <v>120</v>
      </c>
      <c r="C200" s="14" t="s">
        <v>121</v>
      </c>
      <c r="D200" s="14" t="s">
        <v>123</v>
      </c>
      <c r="E200" s="15">
        <v>4.2</v>
      </c>
      <c r="F200" s="16">
        <f t="shared" si="21"/>
        <v>2.1</v>
      </c>
      <c r="G200" s="17"/>
      <c r="H200" s="18"/>
    </row>
    <row r="201" spans="1:8" ht="12.75">
      <c r="A201" s="14" t="s">
        <v>119</v>
      </c>
      <c r="B201" s="14" t="s">
        <v>120</v>
      </c>
      <c r="C201" s="14" t="s">
        <v>121</v>
      </c>
      <c r="D201" s="14" t="s">
        <v>124</v>
      </c>
      <c r="E201" s="15">
        <v>5.8</v>
      </c>
      <c r="F201" s="16">
        <f t="shared" si="21"/>
        <v>2.9</v>
      </c>
      <c r="G201" s="17"/>
      <c r="H201" s="18"/>
    </row>
    <row r="202" spans="1:8" ht="12.75">
      <c r="A202" s="14" t="s">
        <v>119</v>
      </c>
      <c r="B202" s="14" t="s">
        <v>120</v>
      </c>
      <c r="C202" s="14" t="s">
        <v>121</v>
      </c>
      <c r="D202" s="14" t="s">
        <v>125</v>
      </c>
      <c r="E202" s="15">
        <v>31</v>
      </c>
      <c r="F202" s="16">
        <f t="shared" si="21"/>
        <v>15.5</v>
      </c>
      <c r="G202" s="17"/>
      <c r="H202" s="18"/>
    </row>
    <row r="203" spans="1:8" ht="12.75">
      <c r="A203" s="14" t="s">
        <v>119</v>
      </c>
      <c r="B203" s="14" t="s">
        <v>120</v>
      </c>
      <c r="C203" s="14" t="s">
        <v>121</v>
      </c>
      <c r="D203" s="14" t="s">
        <v>126</v>
      </c>
      <c r="E203" s="15">
        <v>5.8</v>
      </c>
      <c r="F203" s="16">
        <f t="shared" si="21"/>
        <v>2.9</v>
      </c>
      <c r="G203" s="17"/>
      <c r="H203" s="18"/>
    </row>
    <row r="204" spans="1:8" ht="12.75">
      <c r="A204" s="14" t="s">
        <v>119</v>
      </c>
      <c r="B204" s="14" t="s">
        <v>120</v>
      </c>
      <c r="C204" s="14" t="s">
        <v>121</v>
      </c>
      <c r="D204" s="14" t="s">
        <v>127</v>
      </c>
      <c r="E204" s="15">
        <v>5.8</v>
      </c>
      <c r="F204" s="16">
        <f t="shared" si="21"/>
        <v>2.9</v>
      </c>
      <c r="G204" s="17"/>
      <c r="H204" s="18"/>
    </row>
    <row r="205" spans="1:8" ht="12.75">
      <c r="A205" s="14" t="s">
        <v>119</v>
      </c>
      <c r="B205" s="14" t="s">
        <v>120</v>
      </c>
      <c r="C205" s="14" t="s">
        <v>121</v>
      </c>
      <c r="D205" s="14" t="s">
        <v>128</v>
      </c>
      <c r="E205" s="15">
        <v>29.29</v>
      </c>
      <c r="F205" s="16">
        <f t="shared" si="21"/>
        <v>14.645</v>
      </c>
      <c r="G205" s="17"/>
      <c r="H205" s="18"/>
    </row>
    <row r="206" spans="1:8" ht="12.75">
      <c r="A206" s="14" t="s">
        <v>119</v>
      </c>
      <c r="B206" s="14" t="s">
        <v>120</v>
      </c>
      <c r="C206" s="14" t="s">
        <v>121</v>
      </c>
      <c r="D206" s="14" t="s">
        <v>67</v>
      </c>
      <c r="E206" s="15">
        <v>17.02</v>
      </c>
      <c r="F206" s="16">
        <f t="shared" si="21"/>
        <v>8.51</v>
      </c>
      <c r="G206" s="17"/>
      <c r="H206" s="18"/>
    </row>
    <row r="207" spans="1:8" ht="12.75">
      <c r="A207" s="14" t="s">
        <v>119</v>
      </c>
      <c r="B207" s="14" t="s">
        <v>120</v>
      </c>
      <c r="C207" s="14" t="s">
        <v>121</v>
      </c>
      <c r="D207" s="14" t="s">
        <v>67</v>
      </c>
      <c r="E207" s="15">
        <v>2</v>
      </c>
      <c r="F207" s="16">
        <f t="shared" si="21"/>
        <v>1</v>
      </c>
      <c r="G207" s="17"/>
      <c r="H207" s="18"/>
    </row>
    <row r="208" spans="1:8" ht="12.75">
      <c r="A208" s="14" t="s">
        <v>119</v>
      </c>
      <c r="B208" s="14" t="s">
        <v>120</v>
      </c>
      <c r="C208" s="14" t="s">
        <v>121</v>
      </c>
      <c r="D208" s="14" t="s">
        <v>17</v>
      </c>
      <c r="E208" s="15">
        <v>8.21</v>
      </c>
      <c r="F208" s="16">
        <f t="shared" si="21"/>
        <v>4.105</v>
      </c>
      <c r="G208" s="17"/>
      <c r="H208" s="18"/>
    </row>
    <row r="209" spans="1:8" ht="12.75">
      <c r="A209" s="14" t="s">
        <v>119</v>
      </c>
      <c r="B209" s="14" t="s">
        <v>120</v>
      </c>
      <c r="C209" s="14" t="s">
        <v>121</v>
      </c>
      <c r="D209" s="14" t="s">
        <v>129</v>
      </c>
      <c r="E209" s="15">
        <v>14.31</v>
      </c>
      <c r="F209" s="16">
        <f t="shared" si="21"/>
        <v>7.155</v>
      </c>
      <c r="G209" s="17"/>
      <c r="H209" s="18"/>
    </row>
    <row r="210" spans="1:8" ht="12.75">
      <c r="A210" s="14" t="s">
        <v>119</v>
      </c>
      <c r="B210" s="14" t="s">
        <v>120</v>
      </c>
      <c r="C210" s="14" t="s">
        <v>121</v>
      </c>
      <c r="D210" s="14" t="s">
        <v>20</v>
      </c>
      <c r="E210" s="15">
        <v>2.88</v>
      </c>
      <c r="F210" s="16">
        <f aca="true" t="shared" si="22" ref="F210:F211">E210*1</f>
        <v>2.88</v>
      </c>
      <c r="G210" s="17"/>
      <c r="H210" s="18"/>
    </row>
    <row r="211" spans="1:8" ht="12.75">
      <c r="A211" s="14" t="s">
        <v>119</v>
      </c>
      <c r="B211" s="14" t="s">
        <v>120</v>
      </c>
      <c r="C211" s="14" t="s">
        <v>121</v>
      </c>
      <c r="D211" s="14" t="s">
        <v>20</v>
      </c>
      <c r="E211" s="15">
        <v>2.86</v>
      </c>
      <c r="F211" s="16">
        <f t="shared" si="22"/>
        <v>2.86</v>
      </c>
      <c r="G211" s="17"/>
      <c r="H211" s="18"/>
    </row>
    <row r="212" spans="1:8" ht="12.75">
      <c r="A212" s="14" t="s">
        <v>130</v>
      </c>
      <c r="B212" s="14" t="s">
        <v>131</v>
      </c>
      <c r="C212" s="14" t="s">
        <v>132</v>
      </c>
      <c r="D212" s="14" t="s">
        <v>133</v>
      </c>
      <c r="E212" s="15">
        <v>23.4</v>
      </c>
      <c r="F212" s="16">
        <f aca="true" t="shared" si="23" ref="F212:F221">E212*1/2</f>
        <v>11.7</v>
      </c>
      <c r="G212" s="17"/>
      <c r="H212" s="18"/>
    </row>
    <row r="213" spans="1:8" ht="12.75">
      <c r="A213" s="14" t="s">
        <v>130</v>
      </c>
      <c r="B213" s="14" t="s">
        <v>131</v>
      </c>
      <c r="C213" s="14" t="s">
        <v>132</v>
      </c>
      <c r="D213" s="14" t="s">
        <v>117</v>
      </c>
      <c r="E213" s="15">
        <v>19.28</v>
      </c>
      <c r="F213" s="16">
        <f t="shared" si="23"/>
        <v>9.64</v>
      </c>
      <c r="G213" s="17"/>
      <c r="H213" s="18"/>
    </row>
    <row r="214" spans="1:8" ht="12.75">
      <c r="A214" s="14" t="s">
        <v>130</v>
      </c>
      <c r="B214" s="14" t="s">
        <v>131</v>
      </c>
      <c r="C214" s="14" t="s">
        <v>132</v>
      </c>
      <c r="D214" s="14" t="s">
        <v>134</v>
      </c>
      <c r="E214" s="15">
        <v>30.91</v>
      </c>
      <c r="F214" s="16">
        <f t="shared" si="23"/>
        <v>15.455</v>
      </c>
      <c r="G214" s="17"/>
      <c r="H214" s="18"/>
    </row>
    <row r="215" spans="1:8" ht="12.75">
      <c r="A215" s="14" t="s">
        <v>130</v>
      </c>
      <c r="B215" s="14" t="s">
        <v>131</v>
      </c>
      <c r="C215" s="14" t="s">
        <v>132</v>
      </c>
      <c r="D215" s="14" t="s">
        <v>115</v>
      </c>
      <c r="E215" s="15">
        <v>22.59</v>
      </c>
      <c r="F215" s="16">
        <f t="shared" si="23"/>
        <v>11.295</v>
      </c>
      <c r="G215" s="17"/>
      <c r="H215" s="18"/>
    </row>
    <row r="216" spans="1:8" ht="12.75">
      <c r="A216" s="14" t="s">
        <v>130</v>
      </c>
      <c r="B216" s="14" t="s">
        <v>131</v>
      </c>
      <c r="C216" s="14" t="s">
        <v>132</v>
      </c>
      <c r="D216" s="14" t="s">
        <v>114</v>
      </c>
      <c r="E216" s="15">
        <v>25.48</v>
      </c>
      <c r="F216" s="16">
        <f t="shared" si="23"/>
        <v>12.74</v>
      </c>
      <c r="G216" s="17"/>
      <c r="H216" s="18"/>
    </row>
    <row r="217" spans="1:8" ht="12.75">
      <c r="A217" s="14" t="s">
        <v>130</v>
      </c>
      <c r="B217" s="14" t="s">
        <v>131</v>
      </c>
      <c r="C217" s="14" t="s">
        <v>132</v>
      </c>
      <c r="D217" s="14" t="s">
        <v>114</v>
      </c>
      <c r="E217" s="15">
        <v>25.48</v>
      </c>
      <c r="F217" s="16">
        <f t="shared" si="23"/>
        <v>12.74</v>
      </c>
      <c r="G217" s="17"/>
      <c r="H217" s="18"/>
    </row>
    <row r="218" spans="1:8" ht="12.75">
      <c r="A218" s="14" t="s">
        <v>130</v>
      </c>
      <c r="B218" s="14" t="s">
        <v>131</v>
      </c>
      <c r="C218" s="14" t="s">
        <v>132</v>
      </c>
      <c r="D218" s="14" t="s">
        <v>114</v>
      </c>
      <c r="E218" s="15">
        <v>25.48</v>
      </c>
      <c r="F218" s="16">
        <f t="shared" si="23"/>
        <v>12.74</v>
      </c>
      <c r="G218" s="17"/>
      <c r="H218" s="18"/>
    </row>
    <row r="219" spans="1:8" ht="12.75">
      <c r="A219" s="14" t="s">
        <v>130</v>
      </c>
      <c r="B219" s="14" t="s">
        <v>131</v>
      </c>
      <c r="C219" s="14" t="s">
        <v>132</v>
      </c>
      <c r="D219" s="14" t="s">
        <v>114</v>
      </c>
      <c r="E219" s="15">
        <v>25.48</v>
      </c>
      <c r="F219" s="16">
        <f t="shared" si="23"/>
        <v>12.74</v>
      </c>
      <c r="G219" s="17"/>
      <c r="H219" s="18"/>
    </row>
    <row r="220" spans="1:8" ht="12.75">
      <c r="A220" s="14" t="s">
        <v>130</v>
      </c>
      <c r="B220" s="14" t="s">
        <v>131</v>
      </c>
      <c r="C220" s="14" t="s">
        <v>132</v>
      </c>
      <c r="D220" s="14" t="s">
        <v>114</v>
      </c>
      <c r="E220" s="15">
        <v>25.48</v>
      </c>
      <c r="F220" s="16">
        <f t="shared" si="23"/>
        <v>12.74</v>
      </c>
      <c r="G220" s="17"/>
      <c r="H220" s="18"/>
    </row>
    <row r="221" spans="1:8" ht="12.75">
      <c r="A221" s="14" t="s">
        <v>130</v>
      </c>
      <c r="B221" s="14" t="s">
        <v>131</v>
      </c>
      <c r="C221" s="14" t="s">
        <v>132</v>
      </c>
      <c r="D221" s="14" t="s">
        <v>114</v>
      </c>
      <c r="E221" s="15">
        <v>25.8</v>
      </c>
      <c r="F221" s="16">
        <f t="shared" si="23"/>
        <v>12.9</v>
      </c>
      <c r="G221" s="17"/>
      <c r="H221" s="18"/>
    </row>
    <row r="222" spans="1:8" ht="12.75">
      <c r="A222" s="14" t="s">
        <v>130</v>
      </c>
      <c r="B222" s="14" t="s">
        <v>131</v>
      </c>
      <c r="C222" s="14" t="s">
        <v>132</v>
      </c>
      <c r="D222" s="14" t="s">
        <v>135</v>
      </c>
      <c r="E222" s="15">
        <v>8.53</v>
      </c>
      <c r="F222" s="16">
        <f>E222*1/30</f>
        <v>0.2843333333333333</v>
      </c>
      <c r="G222" s="17"/>
      <c r="H222" s="18"/>
    </row>
    <row r="223" spans="1:8" ht="12.75">
      <c r="A223" s="14" t="s">
        <v>130</v>
      </c>
      <c r="B223" s="14" t="s">
        <v>131</v>
      </c>
      <c r="C223" s="14" t="s">
        <v>132</v>
      </c>
      <c r="D223" s="14" t="s">
        <v>136</v>
      </c>
      <c r="E223" s="15">
        <v>7.66</v>
      </c>
      <c r="F223" s="16">
        <f aca="true" t="shared" si="24" ref="F223:F244">E223*1/2</f>
        <v>3.83</v>
      </c>
      <c r="G223" s="17"/>
      <c r="H223" s="18"/>
    </row>
    <row r="224" spans="1:8" ht="12.75">
      <c r="A224" s="14" t="s">
        <v>130</v>
      </c>
      <c r="B224" s="14" t="s">
        <v>131</v>
      </c>
      <c r="C224" s="14" t="s">
        <v>132</v>
      </c>
      <c r="D224" s="14" t="s">
        <v>11</v>
      </c>
      <c r="E224" s="15">
        <v>8.06</v>
      </c>
      <c r="F224" s="16">
        <f t="shared" si="24"/>
        <v>4.03</v>
      </c>
      <c r="G224" s="17"/>
      <c r="H224" s="18"/>
    </row>
    <row r="225" spans="1:8" ht="12.75">
      <c r="A225" s="14" t="s">
        <v>130</v>
      </c>
      <c r="B225" s="14" t="s">
        <v>131</v>
      </c>
      <c r="C225" s="14" t="s">
        <v>132</v>
      </c>
      <c r="D225" s="14" t="s">
        <v>12</v>
      </c>
      <c r="E225" s="15">
        <v>8.3</v>
      </c>
      <c r="F225" s="16">
        <f t="shared" si="24"/>
        <v>4.15</v>
      </c>
      <c r="G225" s="17"/>
      <c r="H225" s="18"/>
    </row>
    <row r="226" spans="1:8" ht="12.75">
      <c r="A226" s="14" t="s">
        <v>130</v>
      </c>
      <c r="B226" s="14" t="s">
        <v>131</v>
      </c>
      <c r="C226" s="14" t="s">
        <v>132</v>
      </c>
      <c r="D226" s="14" t="s">
        <v>13</v>
      </c>
      <c r="E226" s="15">
        <v>8.3</v>
      </c>
      <c r="F226" s="16">
        <f t="shared" si="24"/>
        <v>4.15</v>
      </c>
      <c r="G226" s="17"/>
      <c r="H226" s="18"/>
    </row>
    <row r="227" spans="1:8" ht="12.75">
      <c r="A227" s="14" t="s">
        <v>130</v>
      </c>
      <c r="B227" s="14" t="s">
        <v>131</v>
      </c>
      <c r="C227" s="14" t="s">
        <v>132</v>
      </c>
      <c r="D227" s="14" t="s">
        <v>137</v>
      </c>
      <c r="E227" s="15">
        <v>36.86</v>
      </c>
      <c r="F227" s="16">
        <f t="shared" si="24"/>
        <v>18.43</v>
      </c>
      <c r="G227" s="17"/>
      <c r="H227" s="18"/>
    </row>
    <row r="228" spans="1:8" ht="12.75">
      <c r="A228" s="14" t="s">
        <v>130</v>
      </c>
      <c r="B228" s="14" t="s">
        <v>131</v>
      </c>
      <c r="C228" s="14" t="s">
        <v>132</v>
      </c>
      <c r="D228" s="14" t="s">
        <v>138</v>
      </c>
      <c r="E228" s="15">
        <v>35.21</v>
      </c>
      <c r="F228" s="16">
        <f t="shared" si="24"/>
        <v>17.605</v>
      </c>
      <c r="G228" s="17"/>
      <c r="H228" s="18"/>
    </row>
    <row r="229" spans="1:8" ht="12.75">
      <c r="A229" s="14" t="s">
        <v>130</v>
      </c>
      <c r="B229" s="14" t="s">
        <v>131</v>
      </c>
      <c r="C229" s="14" t="s">
        <v>132</v>
      </c>
      <c r="D229" s="14" t="s">
        <v>139</v>
      </c>
      <c r="E229" s="15">
        <v>8.25</v>
      </c>
      <c r="F229" s="16">
        <f t="shared" si="24"/>
        <v>4.125</v>
      </c>
      <c r="G229" s="17"/>
      <c r="H229" s="18"/>
    </row>
    <row r="230" spans="1:8" ht="12.75">
      <c r="A230" s="14" t="s">
        <v>130</v>
      </c>
      <c r="B230" s="14" t="s">
        <v>131</v>
      </c>
      <c r="C230" s="14" t="s">
        <v>132</v>
      </c>
      <c r="D230" s="14" t="s">
        <v>140</v>
      </c>
      <c r="E230" s="15">
        <v>18.07</v>
      </c>
      <c r="F230" s="16">
        <f t="shared" si="24"/>
        <v>9.035</v>
      </c>
      <c r="G230" s="17"/>
      <c r="H230" s="18"/>
    </row>
    <row r="231" spans="1:8" ht="12.75">
      <c r="A231" s="14" t="s">
        <v>130</v>
      </c>
      <c r="B231" s="14" t="s">
        <v>131</v>
      </c>
      <c r="C231" s="14" t="s">
        <v>132</v>
      </c>
      <c r="D231" s="14" t="s">
        <v>141</v>
      </c>
      <c r="E231" s="15">
        <v>16.46</v>
      </c>
      <c r="F231" s="16">
        <f t="shared" si="24"/>
        <v>8.23</v>
      </c>
      <c r="G231" s="17"/>
      <c r="H231" s="18"/>
    </row>
    <row r="232" spans="1:8" ht="12.75">
      <c r="A232" s="14" t="s">
        <v>130</v>
      </c>
      <c r="B232" s="14" t="s">
        <v>131</v>
      </c>
      <c r="C232" s="14" t="s">
        <v>132</v>
      </c>
      <c r="D232" s="14" t="s">
        <v>142</v>
      </c>
      <c r="E232" s="15">
        <v>7.02</v>
      </c>
      <c r="F232" s="16">
        <f t="shared" si="24"/>
        <v>3.51</v>
      </c>
      <c r="G232" s="17"/>
      <c r="H232" s="18"/>
    </row>
    <row r="233" spans="1:8" ht="12.75">
      <c r="A233" s="14" t="s">
        <v>130</v>
      </c>
      <c r="B233" s="14" t="s">
        <v>131</v>
      </c>
      <c r="C233" s="14" t="s">
        <v>132</v>
      </c>
      <c r="D233" s="14" t="s">
        <v>143</v>
      </c>
      <c r="E233" s="15">
        <v>29.2</v>
      </c>
      <c r="F233" s="16">
        <f t="shared" si="24"/>
        <v>14.6</v>
      </c>
      <c r="G233" s="17"/>
      <c r="H233" s="18"/>
    </row>
    <row r="234" spans="1:8" ht="12.75">
      <c r="A234" s="14" t="s">
        <v>130</v>
      </c>
      <c r="B234" s="14" t="s">
        <v>131</v>
      </c>
      <c r="C234" s="14" t="s">
        <v>132</v>
      </c>
      <c r="D234" s="14" t="s">
        <v>144</v>
      </c>
      <c r="E234" s="15">
        <v>11.51</v>
      </c>
      <c r="F234" s="16">
        <f t="shared" si="24"/>
        <v>5.755</v>
      </c>
      <c r="G234" s="17"/>
      <c r="H234" s="18"/>
    </row>
    <row r="235" spans="1:8" ht="12.75">
      <c r="A235" s="14" t="s">
        <v>130</v>
      </c>
      <c r="B235" s="14" t="s">
        <v>131</v>
      </c>
      <c r="C235" s="14" t="s">
        <v>132</v>
      </c>
      <c r="D235" s="14" t="s">
        <v>28</v>
      </c>
      <c r="E235" s="15">
        <v>10.97</v>
      </c>
      <c r="F235" s="16">
        <f t="shared" si="24"/>
        <v>5.485</v>
      </c>
      <c r="G235" s="17"/>
      <c r="H235" s="18"/>
    </row>
    <row r="236" spans="1:8" ht="12.75">
      <c r="A236" s="14" t="s">
        <v>130</v>
      </c>
      <c r="B236" s="14" t="s">
        <v>131</v>
      </c>
      <c r="C236" s="14" t="s">
        <v>132</v>
      </c>
      <c r="D236" s="14" t="s">
        <v>145</v>
      </c>
      <c r="E236" s="15">
        <v>53.11</v>
      </c>
      <c r="F236" s="16">
        <f t="shared" si="24"/>
        <v>26.555</v>
      </c>
      <c r="G236" s="17"/>
      <c r="H236" s="18"/>
    </row>
    <row r="237" spans="1:8" ht="12.75">
      <c r="A237" s="14" t="s">
        <v>130</v>
      </c>
      <c r="B237" s="14" t="s">
        <v>131</v>
      </c>
      <c r="C237" s="14" t="s">
        <v>132</v>
      </c>
      <c r="D237" s="33" t="s">
        <v>146</v>
      </c>
      <c r="E237" s="34">
        <v>53.11</v>
      </c>
      <c r="F237" s="35">
        <f t="shared" si="24"/>
        <v>26.555</v>
      </c>
      <c r="G237" s="17"/>
      <c r="H237" s="36"/>
    </row>
    <row r="238" spans="1:8" ht="12.75">
      <c r="A238" s="14" t="s">
        <v>130</v>
      </c>
      <c r="B238" s="14" t="s">
        <v>131</v>
      </c>
      <c r="C238" s="14" t="s">
        <v>132</v>
      </c>
      <c r="D238" s="14" t="s">
        <v>147</v>
      </c>
      <c r="E238" s="15">
        <v>26.32</v>
      </c>
      <c r="F238" s="16">
        <f t="shared" si="24"/>
        <v>13.16</v>
      </c>
      <c r="G238" s="17"/>
      <c r="H238" s="18"/>
    </row>
    <row r="239" spans="1:8" ht="12.75">
      <c r="A239" s="14" t="s">
        <v>130</v>
      </c>
      <c r="B239" s="14" t="s">
        <v>131</v>
      </c>
      <c r="C239" s="14" t="s">
        <v>132</v>
      </c>
      <c r="D239" s="14" t="s">
        <v>28</v>
      </c>
      <c r="E239" s="15">
        <v>25.54</v>
      </c>
      <c r="F239" s="16">
        <f t="shared" si="24"/>
        <v>12.77</v>
      </c>
      <c r="G239" s="17"/>
      <c r="H239" s="18"/>
    </row>
    <row r="240" spans="1:8" ht="12.75">
      <c r="A240" s="14" t="s">
        <v>130</v>
      </c>
      <c r="B240" s="14" t="s">
        <v>131</v>
      </c>
      <c r="C240" s="14" t="s">
        <v>132</v>
      </c>
      <c r="D240" s="14" t="s">
        <v>146</v>
      </c>
      <c r="E240" s="15">
        <v>53.11</v>
      </c>
      <c r="F240" s="16">
        <f t="shared" si="24"/>
        <v>26.555</v>
      </c>
      <c r="G240" s="17"/>
      <c r="H240" s="18"/>
    </row>
    <row r="241" spans="1:8" ht="12.75">
      <c r="A241" s="14" t="s">
        <v>130</v>
      </c>
      <c r="B241" s="14" t="s">
        <v>131</v>
      </c>
      <c r="C241" s="14" t="s">
        <v>132</v>
      </c>
      <c r="D241" s="14" t="s">
        <v>28</v>
      </c>
      <c r="E241" s="15">
        <v>12.82</v>
      </c>
      <c r="F241" s="16">
        <f t="shared" si="24"/>
        <v>6.41</v>
      </c>
      <c r="G241" s="17"/>
      <c r="H241" s="18"/>
    </row>
    <row r="242" spans="1:8" ht="12.75">
      <c r="A242" s="14" t="s">
        <v>130</v>
      </c>
      <c r="B242" s="14" t="s">
        <v>131</v>
      </c>
      <c r="C242" s="14" t="s">
        <v>132</v>
      </c>
      <c r="D242" s="14" t="s">
        <v>145</v>
      </c>
      <c r="E242" s="15">
        <v>53.17</v>
      </c>
      <c r="F242" s="16">
        <f t="shared" si="24"/>
        <v>26.585</v>
      </c>
      <c r="G242" s="17"/>
      <c r="H242" s="18"/>
    </row>
    <row r="243" spans="1:8" ht="12.75">
      <c r="A243" s="14" t="s">
        <v>130</v>
      </c>
      <c r="B243" s="14" t="s">
        <v>131</v>
      </c>
      <c r="C243" s="14" t="s">
        <v>132</v>
      </c>
      <c r="D243" s="14" t="s">
        <v>145</v>
      </c>
      <c r="E243" s="15">
        <v>56.85</v>
      </c>
      <c r="F243" s="16">
        <f t="shared" si="24"/>
        <v>28.425</v>
      </c>
      <c r="G243" s="17"/>
      <c r="H243" s="18"/>
    </row>
    <row r="244" spans="1:8" ht="12.75">
      <c r="A244" s="14" t="s">
        <v>130</v>
      </c>
      <c r="B244" s="14" t="s">
        <v>131</v>
      </c>
      <c r="C244" s="14" t="s">
        <v>132</v>
      </c>
      <c r="D244" s="14" t="s">
        <v>145</v>
      </c>
      <c r="E244" s="15">
        <v>31.76</v>
      </c>
      <c r="F244" s="16">
        <f t="shared" si="24"/>
        <v>15.88</v>
      </c>
      <c r="G244" s="17"/>
      <c r="H244" s="18"/>
    </row>
    <row r="245" spans="1:8" ht="12.75">
      <c r="A245" s="14" t="s">
        <v>130</v>
      </c>
      <c r="B245" s="14" t="s">
        <v>131</v>
      </c>
      <c r="C245" s="14" t="s">
        <v>132</v>
      </c>
      <c r="D245" s="14" t="s">
        <v>135</v>
      </c>
      <c r="E245" s="15">
        <v>8.81</v>
      </c>
      <c r="F245" s="16">
        <f aca="true" t="shared" si="25" ref="F245:F251">E245*1/30</f>
        <v>0.2936666666666667</v>
      </c>
      <c r="G245" s="17"/>
      <c r="H245" s="18"/>
    </row>
    <row r="246" spans="1:8" ht="12.75">
      <c r="A246" s="14" t="s">
        <v>130</v>
      </c>
      <c r="B246" s="14" t="s">
        <v>131</v>
      </c>
      <c r="C246" s="14" t="s">
        <v>132</v>
      </c>
      <c r="D246" s="14" t="s">
        <v>135</v>
      </c>
      <c r="E246" s="15">
        <v>6.8</v>
      </c>
      <c r="F246" s="16">
        <f t="shared" si="25"/>
        <v>0.22666666666666666</v>
      </c>
      <c r="G246" s="17"/>
      <c r="H246" s="18"/>
    </row>
    <row r="247" spans="1:8" ht="12.75">
      <c r="A247" s="14" t="s">
        <v>130</v>
      </c>
      <c r="B247" s="14" t="s">
        <v>131</v>
      </c>
      <c r="C247" s="14" t="s">
        <v>132</v>
      </c>
      <c r="D247" s="14" t="s">
        <v>34</v>
      </c>
      <c r="E247" s="15">
        <v>12.68</v>
      </c>
      <c r="F247" s="16">
        <f t="shared" si="25"/>
        <v>0.42266666666666663</v>
      </c>
      <c r="G247" s="17"/>
      <c r="H247" s="18"/>
    </row>
    <row r="248" spans="1:8" ht="12.75">
      <c r="A248" s="14" t="s">
        <v>130</v>
      </c>
      <c r="B248" s="14" t="s">
        <v>131</v>
      </c>
      <c r="C248" s="14" t="s">
        <v>132</v>
      </c>
      <c r="D248" s="14" t="s">
        <v>148</v>
      </c>
      <c r="E248" s="15">
        <v>19.29</v>
      </c>
      <c r="F248" s="16">
        <f t="shared" si="25"/>
        <v>0.643</v>
      </c>
      <c r="G248" s="17"/>
      <c r="H248" s="18"/>
    </row>
    <row r="249" spans="1:8" ht="12.75">
      <c r="A249" s="14" t="s">
        <v>130</v>
      </c>
      <c r="B249" s="14" t="s">
        <v>131</v>
      </c>
      <c r="C249" s="14" t="s">
        <v>132</v>
      </c>
      <c r="D249" s="14" t="s">
        <v>34</v>
      </c>
      <c r="E249" s="15">
        <v>2.64</v>
      </c>
      <c r="F249" s="16">
        <f t="shared" si="25"/>
        <v>0.08800000000000001</v>
      </c>
      <c r="G249" s="17"/>
      <c r="H249" s="18"/>
    </row>
    <row r="250" spans="1:8" ht="12.75">
      <c r="A250" s="14" t="s">
        <v>130</v>
      </c>
      <c r="B250" s="14" t="s">
        <v>131</v>
      </c>
      <c r="C250" s="14" t="s">
        <v>132</v>
      </c>
      <c r="D250" s="14" t="s">
        <v>34</v>
      </c>
      <c r="E250" s="15">
        <v>4.5</v>
      </c>
      <c r="F250" s="16">
        <f t="shared" si="25"/>
        <v>0.15</v>
      </c>
      <c r="G250" s="17"/>
      <c r="H250" s="18"/>
    </row>
    <row r="251" spans="1:8" ht="12.75">
      <c r="A251" s="14" t="s">
        <v>130</v>
      </c>
      <c r="B251" s="14" t="s">
        <v>131</v>
      </c>
      <c r="C251" s="14" t="s">
        <v>132</v>
      </c>
      <c r="D251" s="14" t="s">
        <v>149</v>
      </c>
      <c r="E251" s="15">
        <v>6.96</v>
      </c>
      <c r="F251" s="16">
        <f t="shared" si="25"/>
        <v>0.232</v>
      </c>
      <c r="G251" s="17"/>
      <c r="H251" s="18"/>
    </row>
    <row r="252" spans="1:8" ht="12.75">
      <c r="A252" s="14" t="s">
        <v>130</v>
      </c>
      <c r="B252" s="14" t="s">
        <v>131</v>
      </c>
      <c r="C252" s="14" t="s">
        <v>132</v>
      </c>
      <c r="D252" s="14" t="s">
        <v>17</v>
      </c>
      <c r="E252" s="15">
        <v>4.01</v>
      </c>
      <c r="F252" s="16">
        <f aca="true" t="shared" si="26" ref="F252:F260">E252*1/2</f>
        <v>2.005</v>
      </c>
      <c r="G252" s="17"/>
      <c r="H252" s="18"/>
    </row>
    <row r="253" spans="1:8" ht="12.75">
      <c r="A253" s="14" t="s">
        <v>130</v>
      </c>
      <c r="B253" s="14" t="s">
        <v>131</v>
      </c>
      <c r="C253" s="14" t="s">
        <v>132</v>
      </c>
      <c r="D253" s="14" t="s">
        <v>17</v>
      </c>
      <c r="E253" s="15">
        <v>42.11</v>
      </c>
      <c r="F253" s="16">
        <f t="shared" si="26"/>
        <v>21.055</v>
      </c>
      <c r="G253" s="17"/>
      <c r="H253" s="18"/>
    </row>
    <row r="254" spans="1:8" ht="12.75">
      <c r="A254" s="14" t="s">
        <v>130</v>
      </c>
      <c r="B254" s="14" t="s">
        <v>131</v>
      </c>
      <c r="C254" s="14" t="s">
        <v>132</v>
      </c>
      <c r="D254" s="14" t="s">
        <v>67</v>
      </c>
      <c r="E254" s="15">
        <v>10.86</v>
      </c>
      <c r="F254" s="16">
        <f t="shared" si="26"/>
        <v>5.43</v>
      </c>
      <c r="G254" s="17"/>
      <c r="H254" s="18"/>
    </row>
    <row r="255" spans="1:8" ht="12.75">
      <c r="A255" s="14" t="s">
        <v>130</v>
      </c>
      <c r="B255" s="14" t="s">
        <v>131</v>
      </c>
      <c r="C255" s="14" t="s">
        <v>132</v>
      </c>
      <c r="D255" s="14" t="s">
        <v>17</v>
      </c>
      <c r="E255" s="15">
        <v>11.77</v>
      </c>
      <c r="F255" s="16">
        <f t="shared" si="26"/>
        <v>5.885</v>
      </c>
      <c r="G255" s="17"/>
      <c r="H255" s="18"/>
    </row>
    <row r="256" spans="1:8" ht="12.75">
      <c r="A256" s="14" t="s">
        <v>130</v>
      </c>
      <c r="B256" s="14" t="s">
        <v>131</v>
      </c>
      <c r="C256" s="14" t="s">
        <v>132</v>
      </c>
      <c r="D256" s="14" t="s">
        <v>17</v>
      </c>
      <c r="E256" s="15">
        <v>12.63</v>
      </c>
      <c r="F256" s="16">
        <f t="shared" si="26"/>
        <v>6.315</v>
      </c>
      <c r="G256" s="17"/>
      <c r="H256" s="18"/>
    </row>
    <row r="257" spans="1:8" ht="12.75">
      <c r="A257" s="14" t="s">
        <v>130</v>
      </c>
      <c r="B257" s="14" t="s">
        <v>131</v>
      </c>
      <c r="C257" s="14" t="s">
        <v>132</v>
      </c>
      <c r="D257" s="14" t="s">
        <v>67</v>
      </c>
      <c r="E257" s="15">
        <v>3.08</v>
      </c>
      <c r="F257" s="16">
        <f t="shared" si="26"/>
        <v>1.54</v>
      </c>
      <c r="G257" s="17"/>
      <c r="H257" s="18"/>
    </row>
    <row r="258" spans="1:8" ht="12.75">
      <c r="A258" s="14" t="s">
        <v>130</v>
      </c>
      <c r="B258" s="14" t="s">
        <v>131</v>
      </c>
      <c r="C258" s="14" t="s">
        <v>132</v>
      </c>
      <c r="D258" s="14" t="s">
        <v>17</v>
      </c>
      <c r="E258" s="15">
        <v>83.39</v>
      </c>
      <c r="F258" s="16">
        <f t="shared" si="26"/>
        <v>41.695</v>
      </c>
      <c r="G258" s="17"/>
      <c r="H258" s="18"/>
    </row>
    <row r="259" spans="1:8" ht="12.75">
      <c r="A259" s="14" t="s">
        <v>130</v>
      </c>
      <c r="B259" s="14" t="s">
        <v>131</v>
      </c>
      <c r="C259" s="14" t="s">
        <v>132</v>
      </c>
      <c r="D259" s="14" t="s">
        <v>67</v>
      </c>
      <c r="E259" s="15">
        <v>5.84</v>
      </c>
      <c r="F259" s="16">
        <f t="shared" si="26"/>
        <v>2.92</v>
      </c>
      <c r="G259" s="17"/>
      <c r="H259" s="18"/>
    </row>
    <row r="260" spans="1:8" ht="12.75">
      <c r="A260" s="14" t="s">
        <v>130</v>
      </c>
      <c r="B260" s="14" t="s">
        <v>131</v>
      </c>
      <c r="C260" s="14" t="s">
        <v>132</v>
      </c>
      <c r="D260" s="14" t="s">
        <v>67</v>
      </c>
      <c r="E260" s="15">
        <v>7.09</v>
      </c>
      <c r="F260" s="16">
        <f t="shared" si="26"/>
        <v>3.545</v>
      </c>
      <c r="G260" s="17"/>
      <c r="H260" s="18"/>
    </row>
    <row r="261" spans="1:8" ht="12.75">
      <c r="A261" s="14" t="s">
        <v>130</v>
      </c>
      <c r="B261" s="14" t="s">
        <v>131</v>
      </c>
      <c r="C261" s="14" t="s">
        <v>132</v>
      </c>
      <c r="D261" s="14" t="s">
        <v>20</v>
      </c>
      <c r="E261" s="15">
        <v>3.8</v>
      </c>
      <c r="F261" s="16">
        <f aca="true" t="shared" si="27" ref="F261:F262">E261*1</f>
        <v>3.8</v>
      </c>
      <c r="G261" s="17"/>
      <c r="H261" s="18"/>
    </row>
    <row r="262" spans="1:8" ht="12.75">
      <c r="A262" s="14" t="s">
        <v>130</v>
      </c>
      <c r="B262" s="14" t="s">
        <v>131</v>
      </c>
      <c r="C262" s="14" t="s">
        <v>132</v>
      </c>
      <c r="D262" s="14" t="s">
        <v>20</v>
      </c>
      <c r="E262" s="15">
        <v>3.15</v>
      </c>
      <c r="F262" s="16">
        <f t="shared" si="27"/>
        <v>3.15</v>
      </c>
      <c r="G262" s="17"/>
      <c r="H262" s="18"/>
    </row>
    <row r="263" spans="1:8" ht="12.75">
      <c r="A263" s="14" t="s">
        <v>130</v>
      </c>
      <c r="B263" s="14" t="s">
        <v>131</v>
      </c>
      <c r="C263" s="14" t="s">
        <v>132</v>
      </c>
      <c r="D263" s="14" t="s">
        <v>73</v>
      </c>
      <c r="E263" s="15">
        <v>8.7</v>
      </c>
      <c r="F263" s="16">
        <f>E263*1/2</f>
        <v>4.35</v>
      </c>
      <c r="G263" s="17"/>
      <c r="H263" s="18"/>
    </row>
    <row r="264" spans="1:8" ht="12.75">
      <c r="A264" s="14" t="s">
        <v>130</v>
      </c>
      <c r="B264" s="14" t="s">
        <v>131</v>
      </c>
      <c r="C264" s="14" t="s">
        <v>132</v>
      </c>
      <c r="D264" s="14" t="s">
        <v>20</v>
      </c>
      <c r="E264" s="15">
        <v>7.12</v>
      </c>
      <c r="F264" s="16">
        <f aca="true" t="shared" si="28" ref="F264:F266">E264*1</f>
        <v>7.12</v>
      </c>
      <c r="G264" s="17"/>
      <c r="H264" s="18"/>
    </row>
    <row r="265" spans="1:8" ht="12.75">
      <c r="A265" s="14" t="s">
        <v>130</v>
      </c>
      <c r="B265" s="14" t="s">
        <v>131</v>
      </c>
      <c r="C265" s="14" t="s">
        <v>132</v>
      </c>
      <c r="D265" s="14" t="s">
        <v>20</v>
      </c>
      <c r="E265" s="15">
        <v>7.86</v>
      </c>
      <c r="F265" s="16">
        <f t="shared" si="28"/>
        <v>7.86</v>
      </c>
      <c r="G265" s="17"/>
      <c r="H265" s="18"/>
    </row>
    <row r="266" spans="1:8" ht="12.75">
      <c r="A266" s="14" t="s">
        <v>130</v>
      </c>
      <c r="B266" s="14" t="s">
        <v>131</v>
      </c>
      <c r="C266" s="14" t="s">
        <v>132</v>
      </c>
      <c r="D266" s="14" t="s">
        <v>20</v>
      </c>
      <c r="E266" s="15">
        <v>7.86</v>
      </c>
      <c r="F266" s="16">
        <f t="shared" si="28"/>
        <v>7.86</v>
      </c>
      <c r="G266" s="17"/>
      <c r="H266" s="18"/>
    </row>
    <row r="267" spans="1:8" ht="12.75">
      <c r="A267" s="14" t="s">
        <v>150</v>
      </c>
      <c r="B267" s="14" t="s">
        <v>151</v>
      </c>
      <c r="C267" s="14" t="s">
        <v>152</v>
      </c>
      <c r="D267" s="14" t="s">
        <v>153</v>
      </c>
      <c r="E267" s="15">
        <v>32.92</v>
      </c>
      <c r="F267" s="16">
        <f>E267*1/2</f>
        <v>16.46</v>
      </c>
      <c r="G267" s="17"/>
      <c r="H267" s="18"/>
    </row>
    <row r="268" spans="1:8" ht="12.75">
      <c r="A268" s="14" t="s">
        <v>150</v>
      </c>
      <c r="B268" s="14" t="s">
        <v>151</v>
      </c>
      <c r="C268" s="14" t="s">
        <v>152</v>
      </c>
      <c r="D268" s="14" t="s">
        <v>20</v>
      </c>
      <c r="E268" s="15">
        <v>135.23</v>
      </c>
      <c r="F268" s="16">
        <f aca="true" t="shared" si="29" ref="F268:F269">E268*1</f>
        <v>135.23</v>
      </c>
      <c r="G268" s="17"/>
      <c r="H268" s="18"/>
    </row>
    <row r="269" spans="1:8" ht="12.75">
      <c r="A269" s="14" t="s">
        <v>150</v>
      </c>
      <c r="B269" s="14" t="s">
        <v>151</v>
      </c>
      <c r="C269" s="14" t="s">
        <v>152</v>
      </c>
      <c r="D269" s="14" t="s">
        <v>20</v>
      </c>
      <c r="E269" s="15">
        <v>114.27</v>
      </c>
      <c r="F269" s="16">
        <f t="shared" si="29"/>
        <v>114.27</v>
      </c>
      <c r="G269" s="17"/>
      <c r="H269" s="18"/>
    </row>
    <row r="270" spans="1:8" ht="12.75">
      <c r="A270" s="14" t="s">
        <v>154</v>
      </c>
      <c r="B270" s="14" t="s">
        <v>155</v>
      </c>
      <c r="C270" s="14" t="s">
        <v>156</v>
      </c>
      <c r="D270" s="14" t="s">
        <v>3</v>
      </c>
      <c r="E270" s="15">
        <v>111.5</v>
      </c>
      <c r="F270" s="16">
        <f aca="true" t="shared" si="30" ref="F270:F298">E270*1/2</f>
        <v>55.75</v>
      </c>
      <c r="G270" s="17"/>
      <c r="H270" s="18"/>
    </row>
    <row r="271" spans="1:8" ht="12.75">
      <c r="A271" s="14" t="s">
        <v>154</v>
      </c>
      <c r="B271" s="14" t="s">
        <v>155</v>
      </c>
      <c r="C271" s="14" t="s">
        <v>156</v>
      </c>
      <c r="D271" s="14" t="s">
        <v>103</v>
      </c>
      <c r="E271" s="15">
        <v>20.92</v>
      </c>
      <c r="F271" s="16">
        <f t="shared" si="30"/>
        <v>10.46</v>
      </c>
      <c r="G271" s="17"/>
      <c r="H271" s="18"/>
    </row>
    <row r="272" spans="1:8" ht="12.75">
      <c r="A272" s="14" t="s">
        <v>154</v>
      </c>
      <c r="B272" s="14" t="s">
        <v>155</v>
      </c>
      <c r="C272" s="14" t="s">
        <v>156</v>
      </c>
      <c r="D272" s="14" t="s">
        <v>3</v>
      </c>
      <c r="E272" s="15">
        <v>3.08</v>
      </c>
      <c r="F272" s="16">
        <f t="shared" si="30"/>
        <v>1.54</v>
      </c>
      <c r="G272" s="17"/>
      <c r="H272" s="18"/>
    </row>
    <row r="273" spans="1:8" ht="12.75">
      <c r="A273" s="14" t="s">
        <v>154</v>
      </c>
      <c r="B273" s="14" t="s">
        <v>155</v>
      </c>
      <c r="C273" s="14" t="s">
        <v>156</v>
      </c>
      <c r="D273" s="14" t="s">
        <v>3</v>
      </c>
      <c r="E273" s="15">
        <v>7.13</v>
      </c>
      <c r="F273" s="16">
        <f t="shared" si="30"/>
        <v>3.565</v>
      </c>
      <c r="G273" s="17"/>
      <c r="H273" s="18"/>
    </row>
    <row r="274" spans="1:8" ht="12.75">
      <c r="A274" s="14" t="s">
        <v>154</v>
      </c>
      <c r="B274" s="14" t="s">
        <v>155</v>
      </c>
      <c r="C274" s="14" t="s">
        <v>156</v>
      </c>
      <c r="D274" s="14" t="s">
        <v>3</v>
      </c>
      <c r="E274" s="15">
        <v>7.42</v>
      </c>
      <c r="F274" s="16">
        <f t="shared" si="30"/>
        <v>3.71</v>
      </c>
      <c r="G274" s="17"/>
      <c r="H274" s="18"/>
    </row>
    <row r="275" spans="1:8" ht="12.75">
      <c r="A275" s="14" t="s">
        <v>154</v>
      </c>
      <c r="B275" s="14" t="s">
        <v>155</v>
      </c>
      <c r="C275" s="14" t="s">
        <v>156</v>
      </c>
      <c r="D275" s="14" t="s">
        <v>67</v>
      </c>
      <c r="E275" s="15">
        <v>48.85</v>
      </c>
      <c r="F275" s="16">
        <f t="shared" si="30"/>
        <v>24.425</v>
      </c>
      <c r="G275" s="17"/>
      <c r="H275" s="18"/>
    </row>
    <row r="276" spans="1:8" ht="12.75">
      <c r="A276" s="14" t="s">
        <v>154</v>
      </c>
      <c r="B276" s="14" t="s">
        <v>155</v>
      </c>
      <c r="C276" s="14" t="s">
        <v>156</v>
      </c>
      <c r="D276" s="14" t="s">
        <v>17</v>
      </c>
      <c r="E276" s="15">
        <v>5.25</v>
      </c>
      <c r="F276" s="16">
        <f t="shared" si="30"/>
        <v>2.625</v>
      </c>
      <c r="G276" s="17"/>
      <c r="H276" s="18"/>
    </row>
    <row r="277" spans="1:8" ht="12.75">
      <c r="A277" s="14" t="s">
        <v>154</v>
      </c>
      <c r="B277" s="14" t="s">
        <v>155</v>
      </c>
      <c r="C277" s="14" t="s">
        <v>156</v>
      </c>
      <c r="D277" s="14" t="s">
        <v>145</v>
      </c>
      <c r="E277" s="15">
        <v>30.28</v>
      </c>
      <c r="F277" s="16">
        <f t="shared" si="30"/>
        <v>15.14</v>
      </c>
      <c r="G277" s="17"/>
      <c r="H277" s="18"/>
    </row>
    <row r="278" spans="1:8" ht="12.75">
      <c r="A278" s="14" t="s">
        <v>154</v>
      </c>
      <c r="B278" s="14" t="s">
        <v>155</v>
      </c>
      <c r="C278" s="14" t="s">
        <v>156</v>
      </c>
      <c r="D278" s="14" t="s">
        <v>145</v>
      </c>
      <c r="E278" s="15">
        <v>12.68</v>
      </c>
      <c r="F278" s="16">
        <f t="shared" si="30"/>
        <v>6.34</v>
      </c>
      <c r="G278" s="17"/>
      <c r="H278" s="18"/>
    </row>
    <row r="279" spans="1:8" ht="12.75">
      <c r="A279" s="14" t="s">
        <v>154</v>
      </c>
      <c r="B279" s="14" t="s">
        <v>155</v>
      </c>
      <c r="C279" s="14" t="s">
        <v>156</v>
      </c>
      <c r="D279" s="14" t="s">
        <v>145</v>
      </c>
      <c r="E279" s="15">
        <v>30.27</v>
      </c>
      <c r="F279" s="16">
        <f t="shared" si="30"/>
        <v>15.135</v>
      </c>
      <c r="G279" s="17"/>
      <c r="H279" s="18"/>
    </row>
    <row r="280" spans="1:8" ht="12.75">
      <c r="A280" s="14" t="s">
        <v>154</v>
      </c>
      <c r="B280" s="14" t="s">
        <v>155</v>
      </c>
      <c r="C280" s="14" t="s">
        <v>156</v>
      </c>
      <c r="D280" s="14" t="s">
        <v>3</v>
      </c>
      <c r="E280" s="15">
        <v>14.68</v>
      </c>
      <c r="F280" s="16">
        <f t="shared" si="30"/>
        <v>7.34</v>
      </c>
      <c r="G280" s="17"/>
      <c r="H280" s="18"/>
    </row>
    <row r="281" spans="1:8" ht="12.75">
      <c r="A281" s="14" t="s">
        <v>154</v>
      </c>
      <c r="B281" s="14" t="s">
        <v>155</v>
      </c>
      <c r="C281" s="14" t="s">
        <v>156</v>
      </c>
      <c r="D281" s="14" t="s">
        <v>3</v>
      </c>
      <c r="E281" s="15">
        <v>17.32</v>
      </c>
      <c r="F281" s="16">
        <f t="shared" si="30"/>
        <v>8.66</v>
      </c>
      <c r="G281" s="17"/>
      <c r="H281" s="18"/>
    </row>
    <row r="282" spans="1:8" ht="12.75">
      <c r="A282" s="14" t="s">
        <v>154</v>
      </c>
      <c r="B282" s="14" t="s">
        <v>155</v>
      </c>
      <c r="C282" s="14" t="s">
        <v>156</v>
      </c>
      <c r="D282" s="14" t="s">
        <v>3</v>
      </c>
      <c r="E282" s="15">
        <v>20.37</v>
      </c>
      <c r="F282" s="16">
        <f t="shared" si="30"/>
        <v>10.185</v>
      </c>
      <c r="G282" s="17"/>
      <c r="H282" s="18"/>
    </row>
    <row r="283" spans="1:8" ht="12.75">
      <c r="A283" s="14" t="s">
        <v>154</v>
      </c>
      <c r="B283" s="14" t="s">
        <v>155</v>
      </c>
      <c r="C283" s="14" t="s">
        <v>156</v>
      </c>
      <c r="D283" s="14" t="s">
        <v>3</v>
      </c>
      <c r="E283" s="15">
        <v>11.62</v>
      </c>
      <c r="F283" s="16">
        <f t="shared" si="30"/>
        <v>5.81</v>
      </c>
      <c r="G283" s="17"/>
      <c r="H283" s="18"/>
    </row>
    <row r="284" spans="1:8" ht="12.75">
      <c r="A284" s="14" t="s">
        <v>154</v>
      </c>
      <c r="B284" s="14" t="s">
        <v>155</v>
      </c>
      <c r="C284" s="14" t="s">
        <v>156</v>
      </c>
      <c r="D284" s="14" t="s">
        <v>17</v>
      </c>
      <c r="E284" s="15">
        <v>45.8</v>
      </c>
      <c r="F284" s="16">
        <f t="shared" si="30"/>
        <v>22.9</v>
      </c>
      <c r="G284" s="17"/>
      <c r="H284" s="18"/>
    </row>
    <row r="285" spans="1:8" ht="12.75">
      <c r="A285" s="14" t="s">
        <v>154</v>
      </c>
      <c r="B285" s="14" t="s">
        <v>155</v>
      </c>
      <c r="C285" s="14" t="s">
        <v>156</v>
      </c>
      <c r="D285" s="14" t="s">
        <v>145</v>
      </c>
      <c r="E285" s="15">
        <v>79.24</v>
      </c>
      <c r="F285" s="16">
        <f t="shared" si="30"/>
        <v>39.62</v>
      </c>
      <c r="G285" s="17"/>
      <c r="H285" s="18"/>
    </row>
    <row r="286" spans="1:8" ht="12.75">
      <c r="A286" s="14" t="s">
        <v>154</v>
      </c>
      <c r="B286" s="14" t="s">
        <v>155</v>
      </c>
      <c r="C286" s="14" t="s">
        <v>156</v>
      </c>
      <c r="D286" s="14" t="s">
        <v>157</v>
      </c>
      <c r="E286" s="15">
        <v>13.26</v>
      </c>
      <c r="F286" s="16">
        <f t="shared" si="30"/>
        <v>6.63</v>
      </c>
      <c r="G286" s="17"/>
      <c r="H286" s="18"/>
    </row>
    <row r="287" spans="1:8" ht="12.75">
      <c r="A287" s="14" t="s">
        <v>154</v>
      </c>
      <c r="B287" s="14" t="s">
        <v>155</v>
      </c>
      <c r="C287" s="14" t="s">
        <v>156</v>
      </c>
      <c r="D287" s="14" t="s">
        <v>157</v>
      </c>
      <c r="E287" s="15">
        <v>13.13</v>
      </c>
      <c r="F287" s="16">
        <f t="shared" si="30"/>
        <v>6.565</v>
      </c>
      <c r="G287" s="17"/>
      <c r="H287" s="18"/>
    </row>
    <row r="288" spans="1:8" ht="12.75">
      <c r="A288" s="14" t="s">
        <v>154</v>
      </c>
      <c r="B288" s="14" t="s">
        <v>155</v>
      </c>
      <c r="C288" s="14" t="s">
        <v>156</v>
      </c>
      <c r="D288" s="14" t="s">
        <v>145</v>
      </c>
      <c r="E288" s="15">
        <v>9.86</v>
      </c>
      <c r="F288" s="16">
        <f t="shared" si="30"/>
        <v>4.93</v>
      </c>
      <c r="G288" s="17"/>
      <c r="H288" s="18"/>
    </row>
    <row r="289" spans="1:8" ht="12.75">
      <c r="A289" s="14" t="s">
        <v>154</v>
      </c>
      <c r="B289" s="14" t="s">
        <v>155</v>
      </c>
      <c r="C289" s="14" t="s">
        <v>156</v>
      </c>
      <c r="D289" s="14" t="s">
        <v>66</v>
      </c>
      <c r="E289" s="15">
        <v>7.47</v>
      </c>
      <c r="F289" s="16">
        <f t="shared" si="30"/>
        <v>3.735</v>
      </c>
      <c r="G289" s="17"/>
      <c r="H289" s="18"/>
    </row>
    <row r="290" spans="1:8" ht="12.75">
      <c r="A290" s="14" t="s">
        <v>154</v>
      </c>
      <c r="B290" s="14" t="s">
        <v>155</v>
      </c>
      <c r="C290" s="14" t="s">
        <v>156</v>
      </c>
      <c r="D290" s="14" t="s">
        <v>158</v>
      </c>
      <c r="E290" s="15">
        <v>12.22</v>
      </c>
      <c r="F290" s="16">
        <f t="shared" si="30"/>
        <v>6.11</v>
      </c>
      <c r="G290" s="17"/>
      <c r="H290" s="18"/>
    </row>
    <row r="291" spans="1:8" ht="12.75">
      <c r="A291" s="14" t="s">
        <v>154</v>
      </c>
      <c r="B291" s="14" t="s">
        <v>155</v>
      </c>
      <c r="C291" s="14" t="s">
        <v>156</v>
      </c>
      <c r="D291" s="14" t="s">
        <v>3</v>
      </c>
      <c r="E291" s="15">
        <v>5.92</v>
      </c>
      <c r="F291" s="16">
        <f t="shared" si="30"/>
        <v>2.96</v>
      </c>
      <c r="G291" s="17"/>
      <c r="H291" s="18"/>
    </row>
    <row r="292" spans="1:8" ht="12.75">
      <c r="A292" s="14" t="s">
        <v>154</v>
      </c>
      <c r="B292" s="14" t="s">
        <v>155</v>
      </c>
      <c r="C292" s="14" t="s">
        <v>156</v>
      </c>
      <c r="D292" s="14" t="s">
        <v>3</v>
      </c>
      <c r="E292" s="15">
        <v>9.8</v>
      </c>
      <c r="F292" s="16">
        <f t="shared" si="30"/>
        <v>4.9</v>
      </c>
      <c r="G292" s="17"/>
      <c r="H292" s="18"/>
    </row>
    <row r="293" spans="1:8" ht="12.75">
      <c r="A293" s="14" t="s">
        <v>154</v>
      </c>
      <c r="B293" s="14" t="s">
        <v>155</v>
      </c>
      <c r="C293" s="14" t="s">
        <v>156</v>
      </c>
      <c r="D293" s="14" t="s">
        <v>17</v>
      </c>
      <c r="E293" s="15">
        <v>6.39</v>
      </c>
      <c r="F293" s="16">
        <f t="shared" si="30"/>
        <v>3.195</v>
      </c>
      <c r="G293" s="17"/>
      <c r="H293" s="18"/>
    </row>
    <row r="294" spans="1:8" ht="12.75">
      <c r="A294" s="14" t="s">
        <v>154</v>
      </c>
      <c r="B294" s="14" t="s">
        <v>155</v>
      </c>
      <c r="C294" s="14" t="s">
        <v>156</v>
      </c>
      <c r="D294" s="14" t="s">
        <v>17</v>
      </c>
      <c r="E294" s="15">
        <v>16.01</v>
      </c>
      <c r="F294" s="16">
        <f t="shared" si="30"/>
        <v>8.005</v>
      </c>
      <c r="G294" s="17"/>
      <c r="H294" s="18"/>
    </row>
    <row r="295" spans="1:8" ht="12.75">
      <c r="A295" s="14" t="s">
        <v>154</v>
      </c>
      <c r="B295" s="14" t="s">
        <v>155</v>
      </c>
      <c r="C295" s="14" t="s">
        <v>156</v>
      </c>
      <c r="D295" s="14" t="s">
        <v>159</v>
      </c>
      <c r="E295" s="15">
        <v>181.1</v>
      </c>
      <c r="F295" s="16">
        <f t="shared" si="30"/>
        <v>90.55</v>
      </c>
      <c r="G295" s="17"/>
      <c r="H295" s="18"/>
    </row>
    <row r="296" spans="1:8" ht="12.75">
      <c r="A296" s="14" t="s">
        <v>154</v>
      </c>
      <c r="B296" s="14" t="s">
        <v>155</v>
      </c>
      <c r="C296" s="14" t="s">
        <v>156</v>
      </c>
      <c r="D296" s="14" t="s">
        <v>160</v>
      </c>
      <c r="E296" s="15">
        <v>15.65</v>
      </c>
      <c r="F296" s="16">
        <f t="shared" si="30"/>
        <v>7.825</v>
      </c>
      <c r="G296" s="17"/>
      <c r="H296" s="18"/>
    </row>
    <row r="297" spans="1:8" ht="12.75">
      <c r="A297" s="14" t="s">
        <v>154</v>
      </c>
      <c r="B297" s="14" t="s">
        <v>155</v>
      </c>
      <c r="C297" s="14" t="s">
        <v>156</v>
      </c>
      <c r="D297" s="14" t="s">
        <v>161</v>
      </c>
      <c r="E297" s="15">
        <v>12.95</v>
      </c>
      <c r="F297" s="16">
        <f t="shared" si="30"/>
        <v>6.475</v>
      </c>
      <c r="G297" s="17"/>
      <c r="H297" s="18"/>
    </row>
    <row r="298" spans="1:8" ht="12.75">
      <c r="A298" s="14" t="s">
        <v>154</v>
      </c>
      <c r="B298" s="14" t="s">
        <v>155</v>
      </c>
      <c r="C298" s="14" t="s">
        <v>156</v>
      </c>
      <c r="D298" s="14" t="s">
        <v>73</v>
      </c>
      <c r="E298" s="15">
        <v>5.89</v>
      </c>
      <c r="F298" s="16">
        <f t="shared" si="30"/>
        <v>2.945</v>
      </c>
      <c r="G298" s="17"/>
      <c r="H298" s="18"/>
    </row>
    <row r="299" spans="1:8" ht="12.75">
      <c r="A299" s="14" t="s">
        <v>154</v>
      </c>
      <c r="B299" s="14" t="s">
        <v>155</v>
      </c>
      <c r="C299" s="14" t="s">
        <v>156</v>
      </c>
      <c r="D299" s="14" t="s">
        <v>20</v>
      </c>
      <c r="E299" s="15">
        <v>5.98</v>
      </c>
      <c r="F299" s="16">
        <f>E299*1</f>
        <v>5.98</v>
      </c>
      <c r="G299" s="17"/>
      <c r="H299" s="18"/>
    </row>
    <row r="300" spans="1:8" ht="12.75">
      <c r="A300" s="14" t="s">
        <v>154</v>
      </c>
      <c r="B300" s="14" t="s">
        <v>155</v>
      </c>
      <c r="C300" s="14" t="s">
        <v>156</v>
      </c>
      <c r="D300" s="14" t="s">
        <v>34</v>
      </c>
      <c r="E300" s="15">
        <v>2.38</v>
      </c>
      <c r="F300" s="16">
        <f>E300*1/30</f>
        <v>0.07933333333333333</v>
      </c>
      <c r="G300" s="17"/>
      <c r="H300" s="18"/>
    </row>
    <row r="301" spans="1:8" ht="12.75">
      <c r="A301" s="14" t="s">
        <v>154</v>
      </c>
      <c r="B301" s="14" t="s">
        <v>155</v>
      </c>
      <c r="C301" s="14" t="s">
        <v>156</v>
      </c>
      <c r="D301" s="14" t="s">
        <v>20</v>
      </c>
      <c r="E301" s="15">
        <v>11.97</v>
      </c>
      <c r="F301" s="16">
        <f aca="true" t="shared" si="31" ref="F301:F304">E301*1</f>
        <v>11.97</v>
      </c>
      <c r="G301" s="17"/>
      <c r="H301" s="18"/>
    </row>
    <row r="302" spans="1:8" ht="12.75">
      <c r="A302" s="14" t="s">
        <v>154</v>
      </c>
      <c r="B302" s="14" t="s">
        <v>155</v>
      </c>
      <c r="C302" s="14" t="s">
        <v>156</v>
      </c>
      <c r="D302" s="14" t="s">
        <v>20</v>
      </c>
      <c r="E302" s="15">
        <v>11.97</v>
      </c>
      <c r="F302" s="16">
        <f t="shared" si="31"/>
        <v>11.97</v>
      </c>
      <c r="G302" s="17"/>
      <c r="H302" s="18"/>
    </row>
    <row r="303" spans="1:8" ht="12.75">
      <c r="A303" s="14" t="s">
        <v>154</v>
      </c>
      <c r="B303" s="14" t="s">
        <v>155</v>
      </c>
      <c r="C303" s="14" t="s">
        <v>156</v>
      </c>
      <c r="D303" s="14" t="s">
        <v>20</v>
      </c>
      <c r="E303" s="15">
        <v>4.15</v>
      </c>
      <c r="F303" s="16">
        <f t="shared" si="31"/>
        <v>4.15</v>
      </c>
      <c r="G303" s="17"/>
      <c r="H303" s="18"/>
    </row>
    <row r="304" spans="1:8" ht="12.75">
      <c r="A304" s="14" t="s">
        <v>154</v>
      </c>
      <c r="B304" s="14" t="s">
        <v>155</v>
      </c>
      <c r="C304" s="14" t="s">
        <v>156</v>
      </c>
      <c r="D304" s="14" t="s">
        <v>20</v>
      </c>
      <c r="E304" s="15">
        <v>1.94</v>
      </c>
      <c r="F304" s="16">
        <f t="shared" si="31"/>
        <v>1.94</v>
      </c>
      <c r="G304" s="17"/>
      <c r="H304" s="18"/>
    </row>
    <row r="305" spans="1:8" ht="12.75">
      <c r="A305" s="14" t="s">
        <v>154</v>
      </c>
      <c r="B305" s="14" t="s">
        <v>155</v>
      </c>
      <c r="C305" s="14" t="s">
        <v>156</v>
      </c>
      <c r="D305" s="14" t="s">
        <v>162</v>
      </c>
      <c r="E305" s="15">
        <v>8.75</v>
      </c>
      <c r="F305" s="16">
        <f>E305*1/2</f>
        <v>4.375</v>
      </c>
      <c r="G305" s="17"/>
      <c r="H305" s="18"/>
    </row>
    <row r="306" spans="1:8" ht="12.75">
      <c r="A306" s="14" t="s">
        <v>154</v>
      </c>
      <c r="B306" s="14" t="s">
        <v>155</v>
      </c>
      <c r="C306" s="14" t="s">
        <v>163</v>
      </c>
      <c r="D306" s="14" t="s">
        <v>3</v>
      </c>
      <c r="E306" s="15">
        <v>111.5</v>
      </c>
      <c r="F306" s="16">
        <f>E306*1</f>
        <v>111.5</v>
      </c>
      <c r="G306" s="17"/>
      <c r="H306" s="18"/>
    </row>
    <row r="307" spans="1:8" ht="12.75">
      <c r="A307" s="14" t="s">
        <v>164</v>
      </c>
      <c r="B307" s="14" t="s">
        <v>165</v>
      </c>
      <c r="C307" s="14" t="s">
        <v>166</v>
      </c>
      <c r="D307" s="37" t="s">
        <v>167</v>
      </c>
      <c r="E307" s="15">
        <v>131.48</v>
      </c>
      <c r="F307" s="16">
        <f aca="true" t="shared" si="32" ref="F307:F308">E307*1/2</f>
        <v>65.74</v>
      </c>
      <c r="G307" s="17"/>
      <c r="H307" s="18"/>
    </row>
    <row r="308" spans="1:8" ht="12.75">
      <c r="A308" s="14" t="s">
        <v>164</v>
      </c>
      <c r="B308" s="14" t="s">
        <v>165</v>
      </c>
      <c r="C308" s="14" t="s">
        <v>166</v>
      </c>
      <c r="D308" s="14" t="s">
        <v>3</v>
      </c>
      <c r="E308" s="15">
        <v>11.26</v>
      </c>
      <c r="F308" s="16">
        <f t="shared" si="32"/>
        <v>5.63</v>
      </c>
      <c r="G308" s="17"/>
      <c r="H308" s="18"/>
    </row>
    <row r="309" spans="1:8" ht="12.75">
      <c r="A309" s="14" t="s">
        <v>164</v>
      </c>
      <c r="B309" s="14" t="s">
        <v>165</v>
      </c>
      <c r="C309" s="14" t="s">
        <v>166</v>
      </c>
      <c r="D309" s="14" t="s">
        <v>31</v>
      </c>
      <c r="E309" s="15">
        <v>78.32</v>
      </c>
      <c r="F309" s="16">
        <f aca="true" t="shared" si="33" ref="F309:F317">E309*3</f>
        <v>234.95999999999998</v>
      </c>
      <c r="G309" s="17"/>
      <c r="H309" s="18"/>
    </row>
    <row r="310" spans="1:8" ht="12.75">
      <c r="A310" s="14" t="s">
        <v>164</v>
      </c>
      <c r="B310" s="14" t="s">
        <v>165</v>
      </c>
      <c r="C310" s="14" t="s">
        <v>166</v>
      </c>
      <c r="D310" s="14" t="s">
        <v>32</v>
      </c>
      <c r="E310" s="15">
        <v>78.32</v>
      </c>
      <c r="F310" s="16">
        <f t="shared" si="33"/>
        <v>234.95999999999998</v>
      </c>
      <c r="G310" s="17"/>
      <c r="H310" s="18"/>
    </row>
    <row r="311" spans="1:8" ht="12.75">
      <c r="A311" s="14" t="s">
        <v>164</v>
      </c>
      <c r="B311" s="14" t="s">
        <v>165</v>
      </c>
      <c r="C311" s="14" t="s">
        <v>166</v>
      </c>
      <c r="D311" s="14" t="s">
        <v>33</v>
      </c>
      <c r="E311" s="15">
        <v>78.32</v>
      </c>
      <c r="F311" s="16">
        <f t="shared" si="33"/>
        <v>234.95999999999998</v>
      </c>
      <c r="G311" s="17"/>
      <c r="H311" s="18"/>
    </row>
    <row r="312" spans="1:8" ht="12.75">
      <c r="A312" s="14" t="s">
        <v>164</v>
      </c>
      <c r="B312" s="14" t="s">
        <v>165</v>
      </c>
      <c r="C312" s="14" t="s">
        <v>166</v>
      </c>
      <c r="D312" s="14" t="s">
        <v>43</v>
      </c>
      <c r="E312" s="15">
        <v>93.98</v>
      </c>
      <c r="F312" s="16">
        <f t="shared" si="33"/>
        <v>281.94</v>
      </c>
      <c r="G312" s="17"/>
      <c r="H312" s="18"/>
    </row>
    <row r="313" spans="1:8" ht="12.75">
      <c r="A313" s="14" t="s">
        <v>164</v>
      </c>
      <c r="B313" s="14" t="s">
        <v>165</v>
      </c>
      <c r="C313" s="14" t="s">
        <v>166</v>
      </c>
      <c r="D313" s="14" t="s">
        <v>17</v>
      </c>
      <c r="E313" s="15">
        <v>163.72</v>
      </c>
      <c r="F313" s="16">
        <f t="shared" si="33"/>
        <v>491.15999999999997</v>
      </c>
      <c r="G313" s="17"/>
      <c r="H313" s="18"/>
    </row>
    <row r="314" spans="1:8" ht="12.75">
      <c r="A314" s="14" t="s">
        <v>164</v>
      </c>
      <c r="B314" s="14" t="s">
        <v>165</v>
      </c>
      <c r="C314" s="14" t="s">
        <v>166</v>
      </c>
      <c r="D314" s="14" t="s">
        <v>20</v>
      </c>
      <c r="E314" s="15">
        <v>25.22</v>
      </c>
      <c r="F314" s="16">
        <f t="shared" si="33"/>
        <v>75.66</v>
      </c>
      <c r="G314" s="17"/>
      <c r="H314" s="18"/>
    </row>
    <row r="315" spans="1:8" ht="12.75">
      <c r="A315" s="14" t="s">
        <v>164</v>
      </c>
      <c r="B315" s="14" t="s">
        <v>165</v>
      </c>
      <c r="C315" s="14" t="s">
        <v>166</v>
      </c>
      <c r="D315" s="14" t="s">
        <v>20</v>
      </c>
      <c r="E315" s="15">
        <v>25.22</v>
      </c>
      <c r="F315" s="16">
        <f t="shared" si="33"/>
        <v>75.66</v>
      </c>
      <c r="G315" s="17"/>
      <c r="H315" s="18"/>
    </row>
    <row r="316" spans="1:8" ht="12.75">
      <c r="A316" s="14" t="s">
        <v>164</v>
      </c>
      <c r="B316" s="14" t="s">
        <v>165</v>
      </c>
      <c r="C316" s="14" t="s">
        <v>168</v>
      </c>
      <c r="D316" s="14" t="s">
        <v>169</v>
      </c>
      <c r="E316" s="15">
        <v>78.32</v>
      </c>
      <c r="F316" s="16">
        <f t="shared" si="33"/>
        <v>234.95999999999998</v>
      </c>
      <c r="G316" s="17"/>
      <c r="H316" s="18"/>
    </row>
    <row r="317" spans="1:8" ht="12.75">
      <c r="A317" s="14" t="s">
        <v>164</v>
      </c>
      <c r="B317" s="14" t="s">
        <v>165</v>
      </c>
      <c r="C317" s="14" t="s">
        <v>168</v>
      </c>
      <c r="D317" s="14" t="s">
        <v>170</v>
      </c>
      <c r="E317" s="15">
        <v>78.32</v>
      </c>
      <c r="F317" s="16">
        <f t="shared" si="33"/>
        <v>234.95999999999998</v>
      </c>
      <c r="G317" s="17"/>
      <c r="H317" s="18"/>
    </row>
    <row r="318" spans="1:8" ht="25.5">
      <c r="A318" s="14" t="s">
        <v>164</v>
      </c>
      <c r="B318" s="14" t="s">
        <v>165</v>
      </c>
      <c r="C318" s="14" t="s">
        <v>168</v>
      </c>
      <c r="D318" s="38" t="s">
        <v>171</v>
      </c>
      <c r="E318" s="15">
        <v>78.32</v>
      </c>
      <c r="F318" s="32">
        <f aca="true" t="shared" si="34" ref="F318:F322">E318*1/2</f>
        <v>39.16</v>
      </c>
      <c r="G318" s="17"/>
      <c r="H318" s="18"/>
    </row>
    <row r="319" spans="1:8" ht="38.25">
      <c r="A319" s="14" t="s">
        <v>164</v>
      </c>
      <c r="B319" s="14" t="s">
        <v>165</v>
      </c>
      <c r="C319" s="14" t="s">
        <v>168</v>
      </c>
      <c r="D319" s="38" t="s">
        <v>172</v>
      </c>
      <c r="E319" s="15">
        <v>78.32</v>
      </c>
      <c r="F319" s="32">
        <f t="shared" si="34"/>
        <v>39.16</v>
      </c>
      <c r="G319" s="17"/>
      <c r="H319" s="18"/>
    </row>
    <row r="320" spans="1:8" ht="25.5">
      <c r="A320" s="14" t="s">
        <v>164</v>
      </c>
      <c r="B320" s="14" t="s">
        <v>165</v>
      </c>
      <c r="C320" s="14" t="s">
        <v>168</v>
      </c>
      <c r="D320" s="38" t="s">
        <v>173</v>
      </c>
      <c r="E320" s="15">
        <v>78.43</v>
      </c>
      <c r="F320" s="32">
        <f t="shared" si="34"/>
        <v>39.215</v>
      </c>
      <c r="G320" s="17"/>
      <c r="H320" s="18"/>
    </row>
    <row r="321" spans="1:8" ht="12.75">
      <c r="A321" s="14" t="s">
        <v>164</v>
      </c>
      <c r="B321" s="14" t="s">
        <v>165</v>
      </c>
      <c r="C321" s="14" t="s">
        <v>168</v>
      </c>
      <c r="D321" s="14" t="s">
        <v>89</v>
      </c>
      <c r="E321" s="15">
        <v>25.45</v>
      </c>
      <c r="F321" s="32">
        <f t="shared" si="34"/>
        <v>12.725</v>
      </c>
      <c r="G321" s="17"/>
      <c r="H321" s="18"/>
    </row>
    <row r="322" spans="1:8" ht="12.75">
      <c r="A322" s="14" t="s">
        <v>164</v>
      </c>
      <c r="B322" s="14" t="s">
        <v>165</v>
      </c>
      <c r="C322" s="14" t="s">
        <v>168</v>
      </c>
      <c r="D322" s="14" t="s">
        <v>66</v>
      </c>
      <c r="E322" s="15">
        <v>25.45</v>
      </c>
      <c r="F322" s="32">
        <f t="shared" si="34"/>
        <v>12.725</v>
      </c>
      <c r="G322" s="17"/>
      <c r="H322" s="18"/>
    </row>
    <row r="323" spans="1:8" ht="12.75">
      <c r="A323" s="14" t="s">
        <v>164</v>
      </c>
      <c r="B323" s="14" t="s">
        <v>165</v>
      </c>
      <c r="C323" s="14" t="s">
        <v>168</v>
      </c>
      <c r="D323" s="14" t="s">
        <v>43</v>
      </c>
      <c r="E323" s="15">
        <v>94.36</v>
      </c>
      <c r="F323" s="32">
        <f aca="true" t="shared" si="35" ref="F323:F324">E323*3</f>
        <v>283.08</v>
      </c>
      <c r="G323" s="17"/>
      <c r="H323" s="18"/>
    </row>
    <row r="324" spans="1:8" ht="12.75">
      <c r="A324" s="14" t="s">
        <v>164</v>
      </c>
      <c r="B324" s="14" t="s">
        <v>165</v>
      </c>
      <c r="C324" s="14" t="s">
        <v>168</v>
      </c>
      <c r="D324" s="14" t="s">
        <v>17</v>
      </c>
      <c r="E324" s="15">
        <v>148.97</v>
      </c>
      <c r="F324" s="32">
        <f t="shared" si="35"/>
        <v>446.90999999999997</v>
      </c>
      <c r="G324" s="17"/>
      <c r="H324" s="18"/>
    </row>
    <row r="325" spans="1:8" ht="12.75">
      <c r="A325" s="14" t="s">
        <v>164</v>
      </c>
      <c r="B325" s="14" t="s">
        <v>165</v>
      </c>
      <c r="C325" s="14" t="s">
        <v>174</v>
      </c>
      <c r="D325" s="14" t="s">
        <v>175</v>
      </c>
      <c r="E325" s="15">
        <v>100.89</v>
      </c>
      <c r="F325" s="32">
        <f aca="true" t="shared" si="36" ref="F325:F334">E325*1/2</f>
        <v>50.445</v>
      </c>
      <c r="G325" s="17"/>
      <c r="H325" s="18"/>
    </row>
    <row r="326" spans="1:8" ht="12.75">
      <c r="A326" s="14" t="s">
        <v>164</v>
      </c>
      <c r="B326" s="14" t="s">
        <v>165</v>
      </c>
      <c r="C326" s="14" t="s">
        <v>174</v>
      </c>
      <c r="D326" s="14" t="s">
        <v>89</v>
      </c>
      <c r="E326" s="15">
        <v>25.45</v>
      </c>
      <c r="F326" s="32">
        <f t="shared" si="36"/>
        <v>12.725</v>
      </c>
      <c r="G326" s="17"/>
      <c r="H326" s="18"/>
    </row>
    <row r="327" spans="1:8" ht="12.75">
      <c r="A327" s="14" t="s">
        <v>164</v>
      </c>
      <c r="B327" s="14" t="s">
        <v>165</v>
      </c>
      <c r="C327" s="14" t="s">
        <v>174</v>
      </c>
      <c r="D327" s="14" t="s">
        <v>176</v>
      </c>
      <c r="E327" s="15">
        <v>25.45</v>
      </c>
      <c r="F327" s="32">
        <f t="shared" si="36"/>
        <v>12.725</v>
      </c>
      <c r="G327" s="17"/>
      <c r="H327" s="18"/>
    </row>
    <row r="328" spans="1:8" ht="12.75">
      <c r="A328" s="14" t="s">
        <v>164</v>
      </c>
      <c r="B328" s="14" t="s">
        <v>165</v>
      </c>
      <c r="C328" s="14" t="s">
        <v>174</v>
      </c>
      <c r="D328" s="14" t="s">
        <v>89</v>
      </c>
      <c r="E328" s="15">
        <v>25.45</v>
      </c>
      <c r="F328" s="32">
        <f t="shared" si="36"/>
        <v>12.725</v>
      </c>
      <c r="G328" s="17"/>
      <c r="H328" s="18"/>
    </row>
    <row r="329" spans="1:8" ht="12.75">
      <c r="A329" s="14" t="s">
        <v>164</v>
      </c>
      <c r="B329" s="14" t="s">
        <v>165</v>
      </c>
      <c r="C329" s="14" t="s">
        <v>174</v>
      </c>
      <c r="D329" s="14" t="s">
        <v>177</v>
      </c>
      <c r="E329" s="15">
        <v>25.45</v>
      </c>
      <c r="F329" s="32">
        <f t="shared" si="36"/>
        <v>12.725</v>
      </c>
      <c r="G329" s="17"/>
      <c r="H329" s="18"/>
    </row>
    <row r="330" spans="1:8" ht="12.75">
      <c r="A330" s="14" t="s">
        <v>164</v>
      </c>
      <c r="B330" s="14" t="s">
        <v>165</v>
      </c>
      <c r="C330" s="14" t="s">
        <v>174</v>
      </c>
      <c r="D330" s="14" t="s">
        <v>114</v>
      </c>
      <c r="E330" s="15">
        <v>25.45</v>
      </c>
      <c r="F330" s="32">
        <f t="shared" si="36"/>
        <v>12.725</v>
      </c>
      <c r="G330" s="17"/>
      <c r="H330" s="18"/>
    </row>
    <row r="331" spans="1:8" ht="12.75">
      <c r="A331" s="14" t="s">
        <v>164</v>
      </c>
      <c r="B331" s="14" t="s">
        <v>165</v>
      </c>
      <c r="C331" s="14" t="s">
        <v>174</v>
      </c>
      <c r="D331" s="14" t="s">
        <v>114</v>
      </c>
      <c r="E331" s="15">
        <v>25.45</v>
      </c>
      <c r="F331" s="32">
        <f t="shared" si="36"/>
        <v>12.725</v>
      </c>
      <c r="G331" s="17"/>
      <c r="H331" s="18"/>
    </row>
    <row r="332" spans="1:8" ht="12.75">
      <c r="A332" s="14" t="s">
        <v>164</v>
      </c>
      <c r="B332" s="14" t="s">
        <v>165</v>
      </c>
      <c r="C332" s="14" t="s">
        <v>174</v>
      </c>
      <c r="D332" s="14" t="s">
        <v>114</v>
      </c>
      <c r="E332" s="15">
        <v>25.45</v>
      </c>
      <c r="F332" s="32">
        <f t="shared" si="36"/>
        <v>12.725</v>
      </c>
      <c r="G332" s="17"/>
      <c r="H332" s="18"/>
    </row>
    <row r="333" spans="1:8" ht="12.75">
      <c r="A333" s="14" t="s">
        <v>164</v>
      </c>
      <c r="B333" s="14" t="s">
        <v>165</v>
      </c>
      <c r="C333" s="14" t="s">
        <v>174</v>
      </c>
      <c r="D333" s="14" t="s">
        <v>114</v>
      </c>
      <c r="E333" s="15">
        <v>25.45</v>
      </c>
      <c r="F333" s="32">
        <f t="shared" si="36"/>
        <v>12.725</v>
      </c>
      <c r="G333" s="17"/>
      <c r="H333" s="18"/>
    </row>
    <row r="334" spans="1:8" ht="25.5">
      <c r="A334" s="14" t="s">
        <v>164</v>
      </c>
      <c r="B334" s="14" t="s">
        <v>165</v>
      </c>
      <c r="C334" s="14" t="s">
        <v>174</v>
      </c>
      <c r="D334" s="14" t="s">
        <v>178</v>
      </c>
      <c r="E334" s="15">
        <v>100.89</v>
      </c>
      <c r="F334" s="32">
        <f t="shared" si="36"/>
        <v>50.445</v>
      </c>
      <c r="G334" s="17"/>
      <c r="H334" s="18"/>
    </row>
    <row r="335" spans="1:8" ht="12.75">
      <c r="A335" s="14" t="s">
        <v>164</v>
      </c>
      <c r="B335" s="14" t="s">
        <v>165</v>
      </c>
      <c r="C335" s="14" t="s">
        <v>174</v>
      </c>
      <c r="D335" s="14" t="s">
        <v>17</v>
      </c>
      <c r="E335" s="15">
        <v>70.42</v>
      </c>
      <c r="F335" s="32">
        <f aca="true" t="shared" si="37" ref="F335:F337">E335*3</f>
        <v>211.26</v>
      </c>
      <c r="G335" s="17"/>
      <c r="H335" s="18"/>
    </row>
    <row r="336" spans="1:8" ht="12.75">
      <c r="A336" s="14" t="s">
        <v>164</v>
      </c>
      <c r="B336" s="14" t="s">
        <v>165</v>
      </c>
      <c r="C336" s="14" t="s">
        <v>174</v>
      </c>
      <c r="D336" s="14" t="s">
        <v>17</v>
      </c>
      <c r="E336" s="15">
        <v>26.93</v>
      </c>
      <c r="F336" s="32">
        <f t="shared" si="37"/>
        <v>80.78999999999999</v>
      </c>
      <c r="G336" s="17"/>
      <c r="H336" s="18"/>
    </row>
    <row r="337" spans="1:8" ht="12.75">
      <c r="A337" s="14" t="s">
        <v>164</v>
      </c>
      <c r="B337" s="14" t="s">
        <v>165</v>
      </c>
      <c r="C337" s="14" t="s">
        <v>174</v>
      </c>
      <c r="D337" s="14" t="s">
        <v>43</v>
      </c>
      <c r="E337" s="15">
        <v>94.36</v>
      </c>
      <c r="F337" s="32">
        <f t="shared" si="37"/>
        <v>283.08</v>
      </c>
      <c r="G337" s="17"/>
      <c r="H337" s="18"/>
    </row>
    <row r="338" spans="1:8" ht="12.75">
      <c r="A338" s="14" t="s">
        <v>164</v>
      </c>
      <c r="B338" s="14" t="s">
        <v>165</v>
      </c>
      <c r="C338" s="14" t="s">
        <v>174</v>
      </c>
      <c r="D338" s="14" t="s">
        <v>179</v>
      </c>
      <c r="E338" s="15">
        <v>87.39</v>
      </c>
      <c r="F338" s="32">
        <f aca="true" t="shared" si="38" ref="F338:F351">E338*1/2</f>
        <v>43.695</v>
      </c>
      <c r="G338" s="17"/>
      <c r="H338" s="18"/>
    </row>
    <row r="339" spans="1:8" ht="12.75">
      <c r="A339" s="14" t="s">
        <v>164</v>
      </c>
      <c r="B339" s="14" t="s">
        <v>165</v>
      </c>
      <c r="C339" s="14" t="s">
        <v>180</v>
      </c>
      <c r="D339" s="14" t="s">
        <v>181</v>
      </c>
      <c r="E339" s="15">
        <v>26.52</v>
      </c>
      <c r="F339" s="32">
        <f t="shared" si="38"/>
        <v>13.26</v>
      </c>
      <c r="G339" s="17"/>
      <c r="H339" s="18"/>
    </row>
    <row r="340" spans="1:8" ht="12.75">
      <c r="A340" s="14" t="s">
        <v>164</v>
      </c>
      <c r="B340" s="14" t="s">
        <v>165</v>
      </c>
      <c r="C340" s="14" t="s">
        <v>180</v>
      </c>
      <c r="D340" s="14" t="s">
        <v>182</v>
      </c>
      <c r="E340" s="15">
        <v>26.52</v>
      </c>
      <c r="F340" s="32">
        <f t="shared" si="38"/>
        <v>13.26</v>
      </c>
      <c r="G340" s="17"/>
      <c r="H340" s="18"/>
    </row>
    <row r="341" spans="1:8" ht="12.75">
      <c r="A341" s="14" t="s">
        <v>164</v>
      </c>
      <c r="B341" s="14" t="s">
        <v>165</v>
      </c>
      <c r="C341" s="14" t="s">
        <v>180</v>
      </c>
      <c r="D341" s="14" t="s">
        <v>183</v>
      </c>
      <c r="E341" s="15">
        <v>26.52</v>
      </c>
      <c r="F341" s="32">
        <f t="shared" si="38"/>
        <v>13.26</v>
      </c>
      <c r="G341" s="17"/>
      <c r="H341" s="18"/>
    </row>
    <row r="342" spans="1:8" ht="12.75">
      <c r="A342" s="14" t="s">
        <v>164</v>
      </c>
      <c r="B342" s="14" t="s">
        <v>165</v>
      </c>
      <c r="C342" s="14" t="s">
        <v>180</v>
      </c>
      <c r="D342" s="14" t="s">
        <v>184</v>
      </c>
      <c r="E342" s="15">
        <v>26.52</v>
      </c>
      <c r="F342" s="32">
        <f t="shared" si="38"/>
        <v>13.26</v>
      </c>
      <c r="G342" s="17"/>
      <c r="H342" s="18"/>
    </row>
    <row r="343" spans="1:8" ht="12.75">
      <c r="A343" s="14" t="s">
        <v>164</v>
      </c>
      <c r="B343" s="14" t="s">
        <v>165</v>
      </c>
      <c r="C343" s="14" t="s">
        <v>180</v>
      </c>
      <c r="D343" s="14" t="s">
        <v>185</v>
      </c>
      <c r="E343" s="15">
        <v>26.52</v>
      </c>
      <c r="F343" s="32">
        <f t="shared" si="38"/>
        <v>13.26</v>
      </c>
      <c r="G343" s="17"/>
      <c r="H343" s="18"/>
    </row>
    <row r="344" spans="1:8" ht="12.75">
      <c r="A344" s="14" t="s">
        <v>164</v>
      </c>
      <c r="B344" s="14" t="s">
        <v>165</v>
      </c>
      <c r="C344" s="14" t="s">
        <v>180</v>
      </c>
      <c r="D344" s="14" t="s">
        <v>186</v>
      </c>
      <c r="E344" s="15">
        <v>26.52</v>
      </c>
      <c r="F344" s="32">
        <f t="shared" si="38"/>
        <v>13.26</v>
      </c>
      <c r="G344" s="17"/>
      <c r="H344" s="18"/>
    </row>
    <row r="345" spans="1:8" ht="12.75">
      <c r="A345" s="14" t="s">
        <v>164</v>
      </c>
      <c r="B345" s="14" t="s">
        <v>165</v>
      </c>
      <c r="C345" s="14" t="s">
        <v>180</v>
      </c>
      <c r="D345" s="14" t="s">
        <v>187</v>
      </c>
      <c r="E345" s="15">
        <v>26.52</v>
      </c>
      <c r="F345" s="32">
        <f t="shared" si="38"/>
        <v>13.26</v>
      </c>
      <c r="G345" s="17"/>
      <c r="H345" s="18"/>
    </row>
    <row r="346" spans="1:8" ht="12.75">
      <c r="A346" s="14" t="s">
        <v>164</v>
      </c>
      <c r="B346" s="14" t="s">
        <v>165</v>
      </c>
      <c r="C346" s="14" t="s">
        <v>180</v>
      </c>
      <c r="D346" s="14" t="s">
        <v>188</v>
      </c>
      <c r="E346" s="15">
        <v>26.52</v>
      </c>
      <c r="F346" s="32">
        <f t="shared" si="38"/>
        <v>13.26</v>
      </c>
      <c r="G346" s="17"/>
      <c r="H346" s="18"/>
    </row>
    <row r="347" spans="1:8" ht="12.75">
      <c r="A347" s="14" t="s">
        <v>164</v>
      </c>
      <c r="B347" s="14" t="s">
        <v>165</v>
      </c>
      <c r="C347" s="14" t="s">
        <v>180</v>
      </c>
      <c r="D347" s="14" t="s">
        <v>189</v>
      </c>
      <c r="E347" s="15">
        <v>26.52</v>
      </c>
      <c r="F347" s="32">
        <f t="shared" si="38"/>
        <v>13.26</v>
      </c>
      <c r="G347" s="17"/>
      <c r="H347" s="18"/>
    </row>
    <row r="348" spans="1:8" ht="12.75">
      <c r="A348" s="14" t="s">
        <v>164</v>
      </c>
      <c r="B348" s="14" t="s">
        <v>165</v>
      </c>
      <c r="C348" s="14" t="s">
        <v>180</v>
      </c>
      <c r="D348" s="14" t="s">
        <v>190</v>
      </c>
      <c r="E348" s="15">
        <v>26.52</v>
      </c>
      <c r="F348" s="32">
        <f t="shared" si="38"/>
        <v>13.26</v>
      </c>
      <c r="G348" s="17"/>
      <c r="H348" s="18"/>
    </row>
    <row r="349" spans="1:8" ht="12.75">
      <c r="A349" s="14" t="s">
        <v>164</v>
      </c>
      <c r="B349" s="14" t="s">
        <v>165</v>
      </c>
      <c r="C349" s="14" t="s">
        <v>180</v>
      </c>
      <c r="D349" s="14" t="s">
        <v>191</v>
      </c>
      <c r="E349" s="15">
        <v>26.52</v>
      </c>
      <c r="F349" s="32">
        <f t="shared" si="38"/>
        <v>13.26</v>
      </c>
      <c r="G349" s="17"/>
      <c r="H349" s="18"/>
    </row>
    <row r="350" spans="1:8" ht="12.75">
      <c r="A350" s="14" t="s">
        <v>164</v>
      </c>
      <c r="B350" s="14" t="s">
        <v>165</v>
      </c>
      <c r="C350" s="14" t="s">
        <v>180</v>
      </c>
      <c r="D350" s="14" t="s">
        <v>192</v>
      </c>
      <c r="E350" s="15">
        <v>61.95</v>
      </c>
      <c r="F350" s="32">
        <f t="shared" si="38"/>
        <v>30.975</v>
      </c>
      <c r="G350" s="17"/>
      <c r="H350" s="18"/>
    </row>
    <row r="351" spans="1:8" ht="12.75">
      <c r="A351" s="14" t="s">
        <v>164</v>
      </c>
      <c r="B351" s="14" t="s">
        <v>165</v>
      </c>
      <c r="C351" s="14" t="s">
        <v>180</v>
      </c>
      <c r="D351" s="14" t="s">
        <v>193</v>
      </c>
      <c r="E351" s="15">
        <v>41.6</v>
      </c>
      <c r="F351" s="32">
        <f t="shared" si="38"/>
        <v>20.8</v>
      </c>
      <c r="G351" s="17"/>
      <c r="H351" s="18"/>
    </row>
    <row r="352" spans="1:8" ht="12.75">
      <c r="A352" s="14" t="s">
        <v>164</v>
      </c>
      <c r="B352" s="14" t="s">
        <v>165</v>
      </c>
      <c r="C352" s="14" t="s">
        <v>180</v>
      </c>
      <c r="D352" s="14" t="s">
        <v>17</v>
      </c>
      <c r="E352" s="15">
        <v>146.83</v>
      </c>
      <c r="F352" s="32">
        <f aca="true" t="shared" si="39" ref="F352:F353">E352*3</f>
        <v>440.49</v>
      </c>
      <c r="G352" s="17"/>
      <c r="H352" s="18"/>
    </row>
    <row r="353" spans="1:8" ht="12.75">
      <c r="A353" s="14" t="s">
        <v>164</v>
      </c>
      <c r="B353" s="14" t="s">
        <v>165</v>
      </c>
      <c r="C353" s="14" t="s">
        <v>180</v>
      </c>
      <c r="D353" s="14" t="s">
        <v>43</v>
      </c>
      <c r="E353" s="15">
        <v>93.91</v>
      </c>
      <c r="F353" s="32">
        <f t="shared" si="39"/>
        <v>281.73</v>
      </c>
      <c r="G353" s="17"/>
      <c r="H353" s="18"/>
    </row>
    <row r="354" spans="1:8" ht="12.75">
      <c r="A354" s="14" t="s">
        <v>164</v>
      </c>
      <c r="B354" s="14" t="s">
        <v>165</v>
      </c>
      <c r="C354" s="14" t="s">
        <v>180</v>
      </c>
      <c r="D354" s="14" t="s">
        <v>73</v>
      </c>
      <c r="E354" s="15">
        <v>12.97</v>
      </c>
      <c r="F354" s="32">
        <f>E354*1/2</f>
        <v>6.485</v>
      </c>
      <c r="G354" s="17"/>
      <c r="H354" s="18"/>
    </row>
    <row r="355" spans="1:8" ht="12.75">
      <c r="A355" s="14" t="s">
        <v>164</v>
      </c>
      <c r="B355" s="14" t="s">
        <v>165</v>
      </c>
      <c r="C355" s="14" t="s">
        <v>180</v>
      </c>
      <c r="D355" s="14" t="s">
        <v>20</v>
      </c>
      <c r="E355" s="15">
        <v>12.97</v>
      </c>
      <c r="F355" s="32">
        <f aca="true" t="shared" si="40" ref="F355:F356">E355*2</f>
        <v>25.94</v>
      </c>
      <c r="G355" s="17"/>
      <c r="H355" s="18"/>
    </row>
    <row r="356" spans="1:8" ht="12.75">
      <c r="A356" s="14" t="s">
        <v>164</v>
      </c>
      <c r="B356" s="14" t="s">
        <v>165</v>
      </c>
      <c r="C356" s="14" t="s">
        <v>180</v>
      </c>
      <c r="D356" s="14" t="s">
        <v>20</v>
      </c>
      <c r="E356" s="15">
        <v>12.97</v>
      </c>
      <c r="F356" s="32">
        <f t="shared" si="40"/>
        <v>25.94</v>
      </c>
      <c r="G356" s="17"/>
      <c r="H356" s="18"/>
    </row>
    <row r="357" spans="1:8" ht="12.75">
      <c r="A357" s="29" t="s">
        <v>194</v>
      </c>
      <c r="B357" s="29" t="s">
        <v>195</v>
      </c>
      <c r="C357" s="29" t="s">
        <v>196</v>
      </c>
      <c r="D357" s="29" t="s">
        <v>197</v>
      </c>
      <c r="E357" s="39">
        <v>260.35</v>
      </c>
      <c r="F357" s="40">
        <f>E357*1/30</f>
        <v>8.678333333333335</v>
      </c>
      <c r="G357" s="17"/>
      <c r="H357" s="18"/>
    </row>
    <row r="358" spans="1:8" ht="12.75">
      <c r="A358" s="29" t="s">
        <v>194</v>
      </c>
      <c r="B358" s="29" t="s">
        <v>195</v>
      </c>
      <c r="C358" s="29" t="s">
        <v>196</v>
      </c>
      <c r="D358" s="29" t="s">
        <v>198</v>
      </c>
      <c r="E358" s="39">
        <v>59.2</v>
      </c>
      <c r="F358" s="40">
        <f aca="true" t="shared" si="41" ref="F358:F362">E358*1/2</f>
        <v>29.6</v>
      </c>
      <c r="G358" s="17"/>
      <c r="H358" s="18"/>
    </row>
    <row r="359" spans="1:8" ht="12.75">
      <c r="A359" s="29" t="s">
        <v>194</v>
      </c>
      <c r="B359" s="29" t="s">
        <v>195</v>
      </c>
      <c r="C359" s="29" t="s">
        <v>196</v>
      </c>
      <c r="D359" s="29" t="s">
        <v>66</v>
      </c>
      <c r="E359" s="39">
        <v>18.21</v>
      </c>
      <c r="F359" s="40">
        <f t="shared" si="41"/>
        <v>9.105</v>
      </c>
      <c r="G359" s="17"/>
      <c r="H359" s="18"/>
    </row>
    <row r="360" spans="1:8" ht="12.75">
      <c r="A360" s="29" t="s">
        <v>194</v>
      </c>
      <c r="B360" s="29" t="s">
        <v>195</v>
      </c>
      <c r="C360" s="29" t="s">
        <v>196</v>
      </c>
      <c r="D360" s="29" t="s">
        <v>199</v>
      </c>
      <c r="E360" s="39">
        <v>20.4</v>
      </c>
      <c r="F360" s="40">
        <f t="shared" si="41"/>
        <v>10.2</v>
      </c>
      <c r="G360" s="17"/>
      <c r="H360" s="18"/>
    </row>
    <row r="361" spans="1:8" ht="12.75">
      <c r="A361" s="29" t="s">
        <v>194</v>
      </c>
      <c r="B361" s="29" t="s">
        <v>195</v>
      </c>
      <c r="C361" s="29" t="s">
        <v>196</v>
      </c>
      <c r="D361" s="29" t="s">
        <v>200</v>
      </c>
      <c r="E361" s="39">
        <v>27.07</v>
      </c>
      <c r="F361" s="40">
        <f t="shared" si="41"/>
        <v>13.535</v>
      </c>
      <c r="G361" s="17"/>
      <c r="H361" s="18"/>
    </row>
    <row r="362" spans="1:8" ht="12.75">
      <c r="A362" s="29" t="s">
        <v>194</v>
      </c>
      <c r="B362" s="29" t="s">
        <v>195</v>
      </c>
      <c r="C362" s="29" t="s">
        <v>196</v>
      </c>
      <c r="D362" s="29" t="s">
        <v>201</v>
      </c>
      <c r="E362" s="39">
        <v>80</v>
      </c>
      <c r="F362" s="40">
        <f t="shared" si="41"/>
        <v>40</v>
      </c>
      <c r="G362" s="17"/>
      <c r="H362" s="18"/>
    </row>
    <row r="363" spans="1:8" ht="12.75">
      <c r="A363" s="29" t="s">
        <v>194</v>
      </c>
      <c r="B363" s="29" t="s">
        <v>195</v>
      </c>
      <c r="C363" s="29" t="s">
        <v>196</v>
      </c>
      <c r="D363" s="29" t="s">
        <v>20</v>
      </c>
      <c r="E363" s="39">
        <v>2.77</v>
      </c>
      <c r="F363" s="40">
        <f aca="true" t="shared" si="42" ref="F363:F364">E363*1</f>
        <v>2.77</v>
      </c>
      <c r="G363" s="17"/>
      <c r="H363" s="18"/>
    </row>
    <row r="364" spans="1:8" ht="12.75">
      <c r="A364" s="29" t="s">
        <v>194</v>
      </c>
      <c r="B364" s="29" t="s">
        <v>195</v>
      </c>
      <c r="C364" s="29" t="s">
        <v>196</v>
      </c>
      <c r="D364" s="29" t="s">
        <v>20</v>
      </c>
      <c r="E364" s="39">
        <v>2.78</v>
      </c>
      <c r="F364" s="40">
        <f t="shared" si="42"/>
        <v>2.78</v>
      </c>
      <c r="G364" s="17"/>
      <c r="H364" s="18"/>
    </row>
    <row r="365" spans="1:8" ht="12.75">
      <c r="A365" s="29" t="s">
        <v>194</v>
      </c>
      <c r="B365" s="29" t="s">
        <v>195</v>
      </c>
      <c r="C365" s="29" t="s">
        <v>196</v>
      </c>
      <c r="D365" s="29" t="s">
        <v>73</v>
      </c>
      <c r="E365" s="39">
        <v>11.15</v>
      </c>
      <c r="F365" s="40">
        <f aca="true" t="shared" si="43" ref="F365:F380">E365/2</f>
        <v>5.575</v>
      </c>
      <c r="G365" s="17"/>
      <c r="H365" s="18"/>
    </row>
    <row r="366" spans="1:8" ht="12.75">
      <c r="A366" s="29" t="s">
        <v>194</v>
      </c>
      <c r="B366" s="29" t="s">
        <v>195</v>
      </c>
      <c r="C366" s="29" t="s">
        <v>196</v>
      </c>
      <c r="D366" s="29" t="s">
        <v>202</v>
      </c>
      <c r="E366" s="39">
        <v>16.19</v>
      </c>
      <c r="F366" s="40">
        <f t="shared" si="43"/>
        <v>8.095</v>
      </c>
      <c r="G366" s="17"/>
      <c r="H366" s="18"/>
    </row>
    <row r="367" spans="1:8" ht="12.75">
      <c r="A367" s="29" t="s">
        <v>194</v>
      </c>
      <c r="B367" s="29" t="s">
        <v>195</v>
      </c>
      <c r="C367" s="29" t="s">
        <v>196</v>
      </c>
      <c r="D367" s="29" t="s">
        <v>115</v>
      </c>
      <c r="E367" s="39">
        <v>14.14</v>
      </c>
      <c r="F367" s="40">
        <f t="shared" si="43"/>
        <v>7.07</v>
      </c>
      <c r="G367" s="17"/>
      <c r="H367" s="18"/>
    </row>
    <row r="368" spans="1:8" ht="12.75">
      <c r="A368" s="29" t="s">
        <v>194</v>
      </c>
      <c r="B368" s="29" t="s">
        <v>195</v>
      </c>
      <c r="C368" s="29" t="s">
        <v>203</v>
      </c>
      <c r="D368" s="29" t="s">
        <v>204</v>
      </c>
      <c r="E368" s="39">
        <v>19.17</v>
      </c>
      <c r="F368" s="40">
        <f t="shared" si="43"/>
        <v>9.585</v>
      </c>
      <c r="G368" s="17"/>
      <c r="H368" s="18"/>
    </row>
    <row r="369" spans="1:8" ht="12.75">
      <c r="A369" s="29" t="s">
        <v>194</v>
      </c>
      <c r="B369" s="29" t="s">
        <v>195</v>
      </c>
      <c r="C369" s="29" t="s">
        <v>203</v>
      </c>
      <c r="D369" s="29" t="s">
        <v>103</v>
      </c>
      <c r="E369" s="39">
        <v>16.68</v>
      </c>
      <c r="F369" s="40">
        <f t="shared" si="43"/>
        <v>8.34</v>
      </c>
      <c r="G369" s="17"/>
      <c r="H369" s="18"/>
    </row>
    <row r="370" spans="1:8" ht="12.75">
      <c r="A370" s="29" t="s">
        <v>194</v>
      </c>
      <c r="B370" s="29" t="s">
        <v>195</v>
      </c>
      <c r="C370" s="29" t="s">
        <v>203</v>
      </c>
      <c r="D370" s="29" t="s">
        <v>103</v>
      </c>
      <c r="E370" s="39">
        <v>25.92</v>
      </c>
      <c r="F370" s="40">
        <f t="shared" si="43"/>
        <v>12.96</v>
      </c>
      <c r="G370" s="17"/>
      <c r="H370" s="18"/>
    </row>
    <row r="371" spans="1:8" ht="12.75">
      <c r="A371" s="29" t="s">
        <v>194</v>
      </c>
      <c r="B371" s="29" t="s">
        <v>195</v>
      </c>
      <c r="C371" s="29" t="s">
        <v>203</v>
      </c>
      <c r="D371" s="29" t="s">
        <v>103</v>
      </c>
      <c r="E371" s="39">
        <v>18.42</v>
      </c>
      <c r="F371" s="40">
        <f t="shared" si="43"/>
        <v>9.21</v>
      </c>
      <c r="G371" s="17"/>
      <c r="H371" s="18"/>
    </row>
    <row r="372" spans="1:8" ht="12.75">
      <c r="A372" s="29" t="s">
        <v>194</v>
      </c>
      <c r="B372" s="29" t="s">
        <v>195</v>
      </c>
      <c r="C372" s="29" t="s">
        <v>203</v>
      </c>
      <c r="D372" s="29" t="s">
        <v>103</v>
      </c>
      <c r="E372" s="39">
        <v>17.47</v>
      </c>
      <c r="F372" s="40">
        <f t="shared" si="43"/>
        <v>8.735</v>
      </c>
      <c r="G372" s="17"/>
      <c r="H372" s="18"/>
    </row>
    <row r="373" spans="1:8" ht="12.75">
      <c r="A373" s="29" t="s">
        <v>194</v>
      </c>
      <c r="B373" s="29" t="s">
        <v>195</v>
      </c>
      <c r="C373" s="29" t="s">
        <v>203</v>
      </c>
      <c r="D373" s="29" t="s">
        <v>103</v>
      </c>
      <c r="E373" s="39">
        <v>18.25</v>
      </c>
      <c r="F373" s="40">
        <f t="shared" si="43"/>
        <v>9.125</v>
      </c>
      <c r="G373" s="17"/>
      <c r="H373" s="18"/>
    </row>
    <row r="374" spans="1:8" ht="12.75">
      <c r="A374" s="29" t="s">
        <v>194</v>
      </c>
      <c r="B374" s="29" t="s">
        <v>195</v>
      </c>
      <c r="C374" s="29" t="s">
        <v>203</v>
      </c>
      <c r="D374" s="29" t="s">
        <v>103</v>
      </c>
      <c r="E374" s="39">
        <v>27.32</v>
      </c>
      <c r="F374" s="40">
        <f t="shared" si="43"/>
        <v>13.66</v>
      </c>
      <c r="G374" s="17"/>
      <c r="H374" s="18"/>
    </row>
    <row r="375" spans="1:8" ht="12.75">
      <c r="A375" s="29" t="s">
        <v>194</v>
      </c>
      <c r="B375" s="29" t="s">
        <v>195</v>
      </c>
      <c r="C375" s="29" t="s">
        <v>203</v>
      </c>
      <c r="D375" s="29" t="s">
        <v>103</v>
      </c>
      <c r="E375" s="39">
        <v>23.79</v>
      </c>
      <c r="F375" s="40">
        <f t="shared" si="43"/>
        <v>11.895</v>
      </c>
      <c r="G375" s="17"/>
      <c r="H375" s="18"/>
    </row>
    <row r="376" spans="1:8" ht="12.75">
      <c r="A376" s="29" t="s">
        <v>194</v>
      </c>
      <c r="B376" s="29" t="s">
        <v>195</v>
      </c>
      <c r="C376" s="29" t="s">
        <v>203</v>
      </c>
      <c r="D376" s="29" t="s">
        <v>103</v>
      </c>
      <c r="E376" s="39">
        <v>21.2</v>
      </c>
      <c r="F376" s="40">
        <f t="shared" si="43"/>
        <v>10.6</v>
      </c>
      <c r="G376" s="17"/>
      <c r="H376" s="18"/>
    </row>
    <row r="377" spans="1:8" ht="12.75">
      <c r="A377" s="29" t="s">
        <v>194</v>
      </c>
      <c r="B377" s="29" t="s">
        <v>195</v>
      </c>
      <c r="C377" s="29" t="s">
        <v>203</v>
      </c>
      <c r="D377" s="29" t="s">
        <v>103</v>
      </c>
      <c r="E377" s="39">
        <v>17.78</v>
      </c>
      <c r="F377" s="40">
        <f t="shared" si="43"/>
        <v>8.89</v>
      </c>
      <c r="G377" s="17"/>
      <c r="H377" s="18"/>
    </row>
    <row r="378" spans="1:8" ht="12.75">
      <c r="A378" s="29" t="s">
        <v>194</v>
      </c>
      <c r="B378" s="29" t="s">
        <v>195</v>
      </c>
      <c r="C378" s="29" t="s">
        <v>203</v>
      </c>
      <c r="D378" s="29" t="s">
        <v>103</v>
      </c>
      <c r="E378" s="39">
        <v>11.9</v>
      </c>
      <c r="F378" s="40">
        <f t="shared" si="43"/>
        <v>5.95</v>
      </c>
      <c r="G378" s="17"/>
      <c r="H378" s="18"/>
    </row>
    <row r="379" spans="1:8" ht="12.75">
      <c r="A379" s="29" t="s">
        <v>194</v>
      </c>
      <c r="B379" s="29" t="s">
        <v>195</v>
      </c>
      <c r="C379" s="29" t="s">
        <v>203</v>
      </c>
      <c r="D379" s="29" t="s">
        <v>17</v>
      </c>
      <c r="E379" s="39">
        <v>71.97</v>
      </c>
      <c r="F379" s="40">
        <f t="shared" si="43"/>
        <v>35.985</v>
      </c>
      <c r="G379" s="17"/>
      <c r="H379" s="18"/>
    </row>
    <row r="380" spans="1:8" ht="12.75">
      <c r="A380" s="29" t="s">
        <v>194</v>
      </c>
      <c r="B380" s="29" t="s">
        <v>195</v>
      </c>
      <c r="C380" s="29" t="s">
        <v>203</v>
      </c>
      <c r="D380" s="29" t="s">
        <v>67</v>
      </c>
      <c r="E380" s="39">
        <v>30.31</v>
      </c>
      <c r="F380" s="40">
        <f t="shared" si="43"/>
        <v>15.155</v>
      </c>
      <c r="G380" s="17"/>
      <c r="H380" s="18"/>
    </row>
    <row r="381" spans="1:8" ht="12.75">
      <c r="A381" s="29" t="s">
        <v>194</v>
      </c>
      <c r="B381" s="29" t="s">
        <v>195</v>
      </c>
      <c r="C381" s="29" t="s">
        <v>203</v>
      </c>
      <c r="D381" s="29" t="s">
        <v>20</v>
      </c>
      <c r="E381" s="39">
        <v>7.3</v>
      </c>
      <c r="F381" s="40">
        <f aca="true" t="shared" si="44" ref="F381:F384">E381*1</f>
        <v>7.3</v>
      </c>
      <c r="G381" s="17"/>
      <c r="H381" s="18"/>
    </row>
    <row r="382" spans="1:8" ht="12.75">
      <c r="A382" s="29" t="s">
        <v>194</v>
      </c>
      <c r="B382" s="29" t="s">
        <v>195</v>
      </c>
      <c r="C382" s="29" t="s">
        <v>203</v>
      </c>
      <c r="D382" s="29" t="s">
        <v>20</v>
      </c>
      <c r="E382" s="39">
        <v>7.3</v>
      </c>
      <c r="F382" s="40">
        <f t="shared" si="44"/>
        <v>7.3</v>
      </c>
      <c r="G382" s="17"/>
      <c r="H382" s="18"/>
    </row>
    <row r="383" spans="1:8" ht="12.75">
      <c r="A383" s="29" t="s">
        <v>194</v>
      </c>
      <c r="B383" s="29" t="s">
        <v>195</v>
      </c>
      <c r="C383" s="29" t="s">
        <v>203</v>
      </c>
      <c r="D383" s="29" t="s">
        <v>205</v>
      </c>
      <c r="E383" s="39">
        <v>2.9</v>
      </c>
      <c r="F383" s="40">
        <f t="shared" si="44"/>
        <v>2.9</v>
      </c>
      <c r="G383" s="17"/>
      <c r="H383" s="18"/>
    </row>
    <row r="384" spans="1:8" ht="12.75">
      <c r="A384" s="29" t="s">
        <v>194</v>
      </c>
      <c r="B384" s="29" t="s">
        <v>195</v>
      </c>
      <c r="C384" s="29" t="s">
        <v>203</v>
      </c>
      <c r="D384" s="29" t="s">
        <v>205</v>
      </c>
      <c r="E384" s="39">
        <v>2.9</v>
      </c>
      <c r="F384" s="40">
        <f t="shared" si="44"/>
        <v>2.9</v>
      </c>
      <c r="G384" s="17"/>
      <c r="H384" s="18"/>
    </row>
    <row r="385" spans="1:8" ht="12.75">
      <c r="A385" s="14" t="s">
        <v>206</v>
      </c>
      <c r="B385" s="14" t="s">
        <v>207</v>
      </c>
      <c r="C385" s="14" t="s">
        <v>208</v>
      </c>
      <c r="D385" s="14" t="s">
        <v>209</v>
      </c>
      <c r="E385" s="15">
        <v>57.47</v>
      </c>
      <c r="F385" s="16">
        <f aca="true" t="shared" si="45" ref="F385:F423">E385*1/2</f>
        <v>28.735</v>
      </c>
      <c r="G385" s="17"/>
      <c r="H385" s="18"/>
    </row>
    <row r="386" spans="1:8" ht="12.75">
      <c r="A386" s="14" t="s">
        <v>206</v>
      </c>
      <c r="B386" s="14" t="s">
        <v>207</v>
      </c>
      <c r="C386" s="14" t="s">
        <v>208</v>
      </c>
      <c r="D386" s="14" t="s">
        <v>133</v>
      </c>
      <c r="E386" s="15">
        <v>230.22</v>
      </c>
      <c r="F386" s="16">
        <f t="shared" si="45"/>
        <v>115.11</v>
      </c>
      <c r="G386" s="17"/>
      <c r="H386" s="18"/>
    </row>
    <row r="387" spans="1:8" ht="12.75">
      <c r="A387" s="14" t="s">
        <v>206</v>
      </c>
      <c r="B387" s="14" t="s">
        <v>207</v>
      </c>
      <c r="C387" s="14" t="s">
        <v>208</v>
      </c>
      <c r="D387" s="14" t="s">
        <v>210</v>
      </c>
      <c r="E387" s="15">
        <v>50.27</v>
      </c>
      <c r="F387" s="16">
        <f t="shared" si="45"/>
        <v>25.135</v>
      </c>
      <c r="G387" s="17"/>
      <c r="H387" s="18"/>
    </row>
    <row r="388" spans="1:8" ht="12.75">
      <c r="A388" s="14" t="s">
        <v>206</v>
      </c>
      <c r="B388" s="14" t="s">
        <v>207</v>
      </c>
      <c r="C388" s="14" t="s">
        <v>208</v>
      </c>
      <c r="D388" s="14" t="s">
        <v>211</v>
      </c>
      <c r="E388" s="15">
        <v>12.61</v>
      </c>
      <c r="F388" s="16">
        <f t="shared" si="45"/>
        <v>6.305</v>
      </c>
      <c r="G388" s="17"/>
      <c r="H388" s="18"/>
    </row>
    <row r="389" spans="1:8" ht="12.75">
      <c r="A389" s="14" t="s">
        <v>212</v>
      </c>
      <c r="B389" s="14" t="s">
        <v>213</v>
      </c>
      <c r="C389" s="14" t="s">
        <v>214</v>
      </c>
      <c r="D389" s="14" t="s">
        <v>11</v>
      </c>
      <c r="E389" s="15">
        <v>11.01</v>
      </c>
      <c r="F389" s="16">
        <f t="shared" si="45"/>
        <v>5.505</v>
      </c>
      <c r="G389" s="17"/>
      <c r="H389" s="18"/>
    </row>
    <row r="390" spans="1:8" ht="12.75">
      <c r="A390" s="14" t="s">
        <v>212</v>
      </c>
      <c r="B390" s="14" t="s">
        <v>213</v>
      </c>
      <c r="C390" s="14" t="s">
        <v>214</v>
      </c>
      <c r="D390" s="14" t="s">
        <v>12</v>
      </c>
      <c r="E390" s="15">
        <v>11.11</v>
      </c>
      <c r="F390" s="16">
        <f t="shared" si="45"/>
        <v>5.555</v>
      </c>
      <c r="G390" s="17"/>
      <c r="H390" s="18"/>
    </row>
    <row r="391" spans="1:8" ht="12.75">
      <c r="A391" s="14" t="s">
        <v>212</v>
      </c>
      <c r="B391" s="14" t="s">
        <v>213</v>
      </c>
      <c r="C391" s="14" t="s">
        <v>214</v>
      </c>
      <c r="D391" s="14" t="s">
        <v>13</v>
      </c>
      <c r="E391" s="15">
        <v>11.11</v>
      </c>
      <c r="F391" s="16">
        <f t="shared" si="45"/>
        <v>5.555</v>
      </c>
      <c r="G391" s="17"/>
      <c r="H391" s="18"/>
    </row>
    <row r="392" spans="1:8" ht="12.75">
      <c r="A392" s="14" t="s">
        <v>212</v>
      </c>
      <c r="B392" s="14" t="s">
        <v>213</v>
      </c>
      <c r="C392" s="14" t="s">
        <v>214</v>
      </c>
      <c r="D392" s="14" t="s">
        <v>14</v>
      </c>
      <c r="E392" s="15">
        <v>11.11</v>
      </c>
      <c r="F392" s="16">
        <f t="shared" si="45"/>
        <v>5.555</v>
      </c>
      <c r="G392" s="17"/>
      <c r="H392" s="18"/>
    </row>
    <row r="393" spans="1:8" ht="12.75">
      <c r="A393" s="14" t="s">
        <v>212</v>
      </c>
      <c r="B393" s="14" t="s">
        <v>213</v>
      </c>
      <c r="C393" s="14" t="s">
        <v>214</v>
      </c>
      <c r="D393" s="14" t="s">
        <v>15</v>
      </c>
      <c r="E393" s="15">
        <v>11.01</v>
      </c>
      <c r="F393" s="16">
        <f t="shared" si="45"/>
        <v>5.505</v>
      </c>
      <c r="G393" s="17"/>
      <c r="H393" s="18"/>
    </row>
    <row r="394" spans="1:8" ht="12.75">
      <c r="A394" s="14" t="s">
        <v>212</v>
      </c>
      <c r="B394" s="14" t="s">
        <v>213</v>
      </c>
      <c r="C394" s="14" t="s">
        <v>214</v>
      </c>
      <c r="D394" s="14" t="s">
        <v>16</v>
      </c>
      <c r="E394" s="15">
        <v>11.01</v>
      </c>
      <c r="F394" s="16">
        <f t="shared" si="45"/>
        <v>5.505</v>
      </c>
      <c r="G394" s="17"/>
      <c r="H394" s="18"/>
    </row>
    <row r="395" spans="1:8" ht="12.75">
      <c r="A395" s="14" t="s">
        <v>212</v>
      </c>
      <c r="B395" s="14" t="s">
        <v>213</v>
      </c>
      <c r="C395" s="14" t="s">
        <v>214</v>
      </c>
      <c r="D395" s="14" t="s">
        <v>45</v>
      </c>
      <c r="E395" s="15">
        <v>11.01</v>
      </c>
      <c r="F395" s="16">
        <f t="shared" si="45"/>
        <v>5.505</v>
      </c>
      <c r="G395" s="17"/>
      <c r="H395" s="18"/>
    </row>
    <row r="396" spans="1:8" ht="12.75">
      <c r="A396" s="14" t="s">
        <v>212</v>
      </c>
      <c r="B396" s="14" t="s">
        <v>213</v>
      </c>
      <c r="C396" s="14" t="s">
        <v>214</v>
      </c>
      <c r="D396" s="14" t="s">
        <v>215</v>
      </c>
      <c r="E396" s="15">
        <v>11.11</v>
      </c>
      <c r="F396" s="16">
        <f t="shared" si="45"/>
        <v>5.555</v>
      </c>
      <c r="G396" s="17"/>
      <c r="H396" s="18"/>
    </row>
    <row r="397" spans="1:8" ht="12.75">
      <c r="A397" s="14" t="s">
        <v>212</v>
      </c>
      <c r="B397" s="14" t="s">
        <v>213</v>
      </c>
      <c r="C397" s="14" t="s">
        <v>214</v>
      </c>
      <c r="D397" s="14" t="s">
        <v>216</v>
      </c>
      <c r="E397" s="15">
        <v>11.06</v>
      </c>
      <c r="F397" s="16">
        <f t="shared" si="45"/>
        <v>5.53</v>
      </c>
      <c r="G397" s="17"/>
      <c r="H397" s="18"/>
    </row>
    <row r="398" spans="1:8" ht="12.75">
      <c r="A398" s="14" t="s">
        <v>212</v>
      </c>
      <c r="B398" s="14" t="s">
        <v>213</v>
      </c>
      <c r="C398" s="14" t="s">
        <v>214</v>
      </c>
      <c r="D398" s="14" t="s">
        <v>217</v>
      </c>
      <c r="E398" s="15">
        <v>11.01</v>
      </c>
      <c r="F398" s="16">
        <f t="shared" si="45"/>
        <v>5.505</v>
      </c>
      <c r="G398" s="17"/>
      <c r="H398" s="18"/>
    </row>
    <row r="399" spans="1:8" ht="12.75">
      <c r="A399" s="14" t="s">
        <v>212</v>
      </c>
      <c r="B399" s="14" t="s">
        <v>213</v>
      </c>
      <c r="C399" s="14" t="s">
        <v>214</v>
      </c>
      <c r="D399" s="14" t="s">
        <v>218</v>
      </c>
      <c r="E399" s="15">
        <v>10.67</v>
      </c>
      <c r="F399" s="16">
        <f t="shared" si="45"/>
        <v>5.335</v>
      </c>
      <c r="G399" s="17"/>
      <c r="H399" s="18"/>
    </row>
    <row r="400" spans="1:8" ht="12.75">
      <c r="A400" s="14" t="s">
        <v>212</v>
      </c>
      <c r="B400" s="14" t="s">
        <v>213</v>
      </c>
      <c r="C400" s="14" t="s">
        <v>214</v>
      </c>
      <c r="D400" s="14" t="s">
        <v>219</v>
      </c>
      <c r="E400" s="15">
        <v>11.61</v>
      </c>
      <c r="F400" s="16">
        <f t="shared" si="45"/>
        <v>5.805</v>
      </c>
      <c r="G400" s="17"/>
      <c r="H400" s="18"/>
    </row>
    <row r="401" spans="1:8" ht="12.75">
      <c r="A401" s="14" t="s">
        <v>212</v>
      </c>
      <c r="B401" s="14" t="s">
        <v>213</v>
      </c>
      <c r="C401" s="14" t="s">
        <v>214</v>
      </c>
      <c r="D401" s="14" t="s">
        <v>220</v>
      </c>
      <c r="E401" s="15">
        <v>11.71</v>
      </c>
      <c r="F401" s="16">
        <f t="shared" si="45"/>
        <v>5.855</v>
      </c>
      <c r="G401" s="17"/>
      <c r="H401" s="18"/>
    </row>
    <row r="402" spans="1:8" ht="12.75">
      <c r="A402" s="14" t="s">
        <v>212</v>
      </c>
      <c r="B402" s="14" t="s">
        <v>213</v>
      </c>
      <c r="C402" s="14" t="s">
        <v>214</v>
      </c>
      <c r="D402" s="14" t="s">
        <v>221</v>
      </c>
      <c r="E402" s="15">
        <v>11.71</v>
      </c>
      <c r="F402" s="16">
        <f t="shared" si="45"/>
        <v>5.855</v>
      </c>
      <c r="G402" s="17"/>
      <c r="H402" s="18"/>
    </row>
    <row r="403" spans="1:8" ht="12.75">
      <c r="A403" s="14" t="s">
        <v>212</v>
      </c>
      <c r="B403" s="14" t="s">
        <v>213</v>
      </c>
      <c r="C403" s="14" t="s">
        <v>214</v>
      </c>
      <c r="D403" s="14" t="s">
        <v>222</v>
      </c>
      <c r="E403" s="15">
        <v>11.71</v>
      </c>
      <c r="F403" s="16">
        <f t="shared" si="45"/>
        <v>5.855</v>
      </c>
      <c r="G403" s="17"/>
      <c r="H403" s="18"/>
    </row>
    <row r="404" spans="1:8" ht="12.75">
      <c r="A404" s="14" t="s">
        <v>212</v>
      </c>
      <c r="B404" s="14" t="s">
        <v>213</v>
      </c>
      <c r="C404" s="14" t="s">
        <v>214</v>
      </c>
      <c r="D404" s="14" t="s">
        <v>223</v>
      </c>
      <c r="E404" s="15">
        <v>11.61</v>
      </c>
      <c r="F404" s="16">
        <f t="shared" si="45"/>
        <v>5.805</v>
      </c>
      <c r="G404" s="17"/>
      <c r="H404" s="18"/>
    </row>
    <row r="405" spans="1:8" ht="12.75">
      <c r="A405" s="14" t="s">
        <v>212</v>
      </c>
      <c r="B405" s="14" t="s">
        <v>213</v>
      </c>
      <c r="C405" s="14" t="s">
        <v>214</v>
      </c>
      <c r="D405" s="14" t="s">
        <v>224</v>
      </c>
      <c r="E405" s="15">
        <v>11.61</v>
      </c>
      <c r="F405" s="16">
        <f t="shared" si="45"/>
        <v>5.805</v>
      </c>
      <c r="G405" s="17"/>
      <c r="H405" s="18"/>
    </row>
    <row r="406" spans="1:8" ht="12.75">
      <c r="A406" s="14" t="s">
        <v>212</v>
      </c>
      <c r="B406" s="14" t="s">
        <v>213</v>
      </c>
      <c r="C406" s="14" t="s">
        <v>214</v>
      </c>
      <c r="D406" s="14" t="s">
        <v>225</v>
      </c>
      <c r="E406" s="15">
        <v>11.72</v>
      </c>
      <c r="F406" s="16">
        <f t="shared" si="45"/>
        <v>5.86</v>
      </c>
      <c r="G406" s="17"/>
      <c r="H406" s="18"/>
    </row>
    <row r="407" spans="1:8" ht="12.75">
      <c r="A407" s="14" t="s">
        <v>212</v>
      </c>
      <c r="B407" s="14" t="s">
        <v>213</v>
      </c>
      <c r="C407" s="14" t="s">
        <v>214</v>
      </c>
      <c r="D407" s="14" t="s">
        <v>226</v>
      </c>
      <c r="E407" s="15">
        <v>11.72</v>
      </c>
      <c r="F407" s="16">
        <f t="shared" si="45"/>
        <v>5.86</v>
      </c>
      <c r="G407" s="17"/>
      <c r="H407" s="18"/>
    </row>
    <row r="408" spans="1:8" ht="12.75">
      <c r="A408" s="14" t="s">
        <v>212</v>
      </c>
      <c r="B408" s="14" t="s">
        <v>213</v>
      </c>
      <c r="C408" s="14" t="s">
        <v>214</v>
      </c>
      <c r="D408" s="14" t="s">
        <v>227</v>
      </c>
      <c r="E408" s="15">
        <v>11.61</v>
      </c>
      <c r="F408" s="16">
        <f t="shared" si="45"/>
        <v>5.805</v>
      </c>
      <c r="G408" s="17"/>
      <c r="H408" s="18"/>
    </row>
    <row r="409" spans="1:8" ht="12.75">
      <c r="A409" s="14" t="s">
        <v>212</v>
      </c>
      <c r="B409" s="14" t="s">
        <v>213</v>
      </c>
      <c r="C409" s="14" t="s">
        <v>214</v>
      </c>
      <c r="D409" s="14" t="s">
        <v>228</v>
      </c>
      <c r="E409" s="15">
        <v>10.68</v>
      </c>
      <c r="F409" s="16">
        <f t="shared" si="45"/>
        <v>5.34</v>
      </c>
      <c r="G409" s="17"/>
      <c r="H409" s="18"/>
    </row>
    <row r="410" spans="1:8" ht="12.75">
      <c r="A410" s="14" t="s">
        <v>212</v>
      </c>
      <c r="B410" s="14" t="s">
        <v>213</v>
      </c>
      <c r="C410" s="14" t="s">
        <v>214</v>
      </c>
      <c r="D410" s="14" t="s">
        <v>228</v>
      </c>
      <c r="E410" s="15">
        <v>10.68</v>
      </c>
      <c r="F410" s="16">
        <f t="shared" si="45"/>
        <v>5.34</v>
      </c>
      <c r="G410" s="17"/>
      <c r="H410" s="18"/>
    </row>
    <row r="411" spans="1:8" ht="12.75">
      <c r="A411" s="14" t="s">
        <v>212</v>
      </c>
      <c r="B411" s="14" t="s">
        <v>213</v>
      </c>
      <c r="C411" s="14" t="s">
        <v>214</v>
      </c>
      <c r="D411" s="14" t="s">
        <v>229</v>
      </c>
      <c r="E411" s="15">
        <v>21.99</v>
      </c>
      <c r="F411" s="16">
        <f t="shared" si="45"/>
        <v>10.995</v>
      </c>
      <c r="G411" s="17"/>
      <c r="H411" s="18"/>
    </row>
    <row r="412" spans="1:8" ht="12.75">
      <c r="A412" s="14" t="s">
        <v>212</v>
      </c>
      <c r="B412" s="14" t="s">
        <v>213</v>
      </c>
      <c r="C412" s="14" t="s">
        <v>214</v>
      </c>
      <c r="D412" s="14" t="s">
        <v>230</v>
      </c>
      <c r="E412" s="15">
        <v>23.19</v>
      </c>
      <c r="F412" s="16">
        <f t="shared" si="45"/>
        <v>11.595</v>
      </c>
      <c r="G412" s="17"/>
      <c r="H412" s="18"/>
    </row>
    <row r="413" spans="1:8" ht="12.75">
      <c r="A413" s="14" t="s">
        <v>212</v>
      </c>
      <c r="B413" s="14" t="s">
        <v>213</v>
      </c>
      <c r="C413" s="14" t="s">
        <v>214</v>
      </c>
      <c r="D413" s="14" t="s">
        <v>228</v>
      </c>
      <c r="E413" s="15">
        <v>11.28</v>
      </c>
      <c r="F413" s="16">
        <f t="shared" si="45"/>
        <v>5.64</v>
      </c>
      <c r="G413" s="17"/>
      <c r="H413" s="18"/>
    </row>
    <row r="414" spans="1:8" ht="12.75">
      <c r="A414" s="14" t="s">
        <v>212</v>
      </c>
      <c r="B414" s="14" t="s">
        <v>213</v>
      </c>
      <c r="C414" s="14" t="s">
        <v>214</v>
      </c>
      <c r="D414" s="14" t="s">
        <v>231</v>
      </c>
      <c r="E414" s="15">
        <v>23.19</v>
      </c>
      <c r="F414" s="16">
        <f t="shared" si="45"/>
        <v>11.595</v>
      </c>
      <c r="G414" s="17"/>
      <c r="H414" s="18"/>
    </row>
    <row r="415" spans="1:8" ht="12.75">
      <c r="A415" s="14" t="s">
        <v>212</v>
      </c>
      <c r="B415" s="14" t="s">
        <v>213</v>
      </c>
      <c r="C415" s="14" t="s">
        <v>214</v>
      </c>
      <c r="D415" s="14" t="s">
        <v>69</v>
      </c>
      <c r="E415" s="15">
        <v>49.95</v>
      </c>
      <c r="F415" s="16">
        <f t="shared" si="45"/>
        <v>24.975</v>
      </c>
      <c r="G415" s="17"/>
      <c r="H415" s="18"/>
    </row>
    <row r="416" spans="1:8" ht="12.75">
      <c r="A416" s="14" t="s">
        <v>212</v>
      </c>
      <c r="B416" s="14" t="s">
        <v>213</v>
      </c>
      <c r="C416" s="14" t="s">
        <v>214</v>
      </c>
      <c r="D416" s="14" t="s">
        <v>232</v>
      </c>
      <c r="E416" s="15">
        <v>24.68</v>
      </c>
      <c r="F416" s="16">
        <f t="shared" si="45"/>
        <v>12.34</v>
      </c>
      <c r="G416" s="17"/>
      <c r="H416" s="18"/>
    </row>
    <row r="417" spans="1:8" ht="12.75">
      <c r="A417" s="14" t="s">
        <v>212</v>
      </c>
      <c r="B417" s="14" t="s">
        <v>213</v>
      </c>
      <c r="C417" s="14" t="s">
        <v>214</v>
      </c>
      <c r="D417" s="14" t="s">
        <v>232</v>
      </c>
      <c r="E417" s="15">
        <v>24.68</v>
      </c>
      <c r="F417" s="16">
        <f t="shared" si="45"/>
        <v>12.34</v>
      </c>
      <c r="G417" s="17"/>
      <c r="H417" s="18"/>
    </row>
    <row r="418" spans="1:8" ht="12.75">
      <c r="A418" s="14" t="s">
        <v>212</v>
      </c>
      <c r="B418" s="14" t="s">
        <v>213</v>
      </c>
      <c r="C418" s="14" t="s">
        <v>214</v>
      </c>
      <c r="D418" s="14" t="s">
        <v>17</v>
      </c>
      <c r="E418" s="15">
        <v>73.14</v>
      </c>
      <c r="F418" s="16">
        <f t="shared" si="45"/>
        <v>36.57</v>
      </c>
      <c r="G418" s="17"/>
      <c r="H418" s="18"/>
    </row>
    <row r="419" spans="1:8" ht="12.75">
      <c r="A419" s="14" t="s">
        <v>212</v>
      </c>
      <c r="B419" s="14" t="s">
        <v>213</v>
      </c>
      <c r="C419" s="14" t="s">
        <v>214</v>
      </c>
      <c r="D419" s="14" t="s">
        <v>17</v>
      </c>
      <c r="E419" s="15">
        <v>17.62</v>
      </c>
      <c r="F419" s="16">
        <f t="shared" si="45"/>
        <v>8.81</v>
      </c>
      <c r="G419" s="17"/>
      <c r="H419" s="18"/>
    </row>
    <row r="420" spans="1:8" ht="12.75">
      <c r="A420" s="14" t="s">
        <v>212</v>
      </c>
      <c r="B420" s="14" t="s">
        <v>213</v>
      </c>
      <c r="C420" s="14" t="s">
        <v>214</v>
      </c>
      <c r="D420" s="14" t="s">
        <v>67</v>
      </c>
      <c r="E420" s="15">
        <v>56.63</v>
      </c>
      <c r="F420" s="16">
        <f t="shared" si="45"/>
        <v>28.315</v>
      </c>
      <c r="G420" s="17"/>
      <c r="H420" s="18"/>
    </row>
    <row r="421" spans="1:8" ht="12.75">
      <c r="A421" s="14" t="s">
        <v>212</v>
      </c>
      <c r="B421" s="14" t="s">
        <v>213</v>
      </c>
      <c r="C421" s="14" t="s">
        <v>214</v>
      </c>
      <c r="D421" s="14" t="s">
        <v>67</v>
      </c>
      <c r="E421" s="15">
        <v>42.51</v>
      </c>
      <c r="F421" s="16">
        <f t="shared" si="45"/>
        <v>21.255</v>
      </c>
      <c r="G421" s="17"/>
      <c r="H421" s="18"/>
    </row>
    <row r="422" spans="1:8" ht="12.75">
      <c r="A422" s="14" t="s">
        <v>212</v>
      </c>
      <c r="B422" s="14" t="s">
        <v>213</v>
      </c>
      <c r="C422" s="14" t="s">
        <v>214</v>
      </c>
      <c r="D422" s="14" t="s">
        <v>233</v>
      </c>
      <c r="E422" s="15">
        <v>23.32</v>
      </c>
      <c r="F422" s="16">
        <f t="shared" si="45"/>
        <v>11.66</v>
      </c>
      <c r="G422" s="17"/>
      <c r="H422" s="18"/>
    </row>
    <row r="423" spans="1:8" ht="12.75">
      <c r="A423" s="14" t="s">
        <v>212</v>
      </c>
      <c r="B423" s="14" t="s">
        <v>213</v>
      </c>
      <c r="C423" s="14" t="s">
        <v>214</v>
      </c>
      <c r="D423" s="14" t="s">
        <v>234</v>
      </c>
      <c r="E423" s="15">
        <v>40.06</v>
      </c>
      <c r="F423" s="16">
        <f t="shared" si="45"/>
        <v>20.03</v>
      </c>
      <c r="G423" s="17"/>
      <c r="H423" s="18"/>
    </row>
    <row r="424" spans="1:8" ht="12.75">
      <c r="A424" s="14" t="s">
        <v>212</v>
      </c>
      <c r="B424" s="14" t="s">
        <v>213</v>
      </c>
      <c r="C424" s="14" t="s">
        <v>214</v>
      </c>
      <c r="D424" s="14" t="s">
        <v>20</v>
      </c>
      <c r="E424" s="15">
        <v>19.45</v>
      </c>
      <c r="F424" s="16">
        <f aca="true" t="shared" si="46" ref="F424:F425">E424*1</f>
        <v>19.45</v>
      </c>
      <c r="G424" s="17"/>
      <c r="H424" s="18"/>
    </row>
    <row r="425" spans="1:8" ht="12.75">
      <c r="A425" s="14" t="s">
        <v>212</v>
      </c>
      <c r="B425" s="14" t="s">
        <v>213</v>
      </c>
      <c r="C425" s="14" t="s">
        <v>214</v>
      </c>
      <c r="D425" s="14" t="s">
        <v>20</v>
      </c>
      <c r="E425" s="15">
        <v>19.8</v>
      </c>
      <c r="F425" s="16">
        <f t="shared" si="46"/>
        <v>19.8</v>
      </c>
      <c r="G425" s="17"/>
      <c r="H425" s="18"/>
    </row>
    <row r="426" spans="1:8" ht="12.75">
      <c r="A426" s="14" t="s">
        <v>212</v>
      </c>
      <c r="B426" s="14" t="s">
        <v>213</v>
      </c>
      <c r="C426" s="14" t="s">
        <v>214</v>
      </c>
      <c r="D426" s="14" t="s">
        <v>73</v>
      </c>
      <c r="E426" s="15">
        <v>3.48</v>
      </c>
      <c r="F426" s="16">
        <f aca="true" t="shared" si="47" ref="F426:F454">E426*1/2</f>
        <v>1.74</v>
      </c>
      <c r="G426" s="17"/>
      <c r="H426" s="18"/>
    </row>
    <row r="427" spans="1:8" ht="12.75">
      <c r="A427" s="14" t="s">
        <v>212</v>
      </c>
      <c r="B427" s="14" t="s">
        <v>213</v>
      </c>
      <c r="C427" s="14" t="s">
        <v>214</v>
      </c>
      <c r="D427" s="14" t="s">
        <v>73</v>
      </c>
      <c r="E427" s="15">
        <v>7.33</v>
      </c>
      <c r="F427" s="16">
        <f t="shared" si="47"/>
        <v>3.665</v>
      </c>
      <c r="G427" s="17"/>
      <c r="H427" s="18"/>
    </row>
    <row r="428" spans="1:8" ht="25.5">
      <c r="A428" s="14" t="s">
        <v>212</v>
      </c>
      <c r="B428" s="14" t="s">
        <v>213</v>
      </c>
      <c r="C428" s="14" t="s">
        <v>235</v>
      </c>
      <c r="D428" s="14" t="s">
        <v>236</v>
      </c>
      <c r="E428" s="15">
        <v>22.47</v>
      </c>
      <c r="F428" s="16">
        <f t="shared" si="47"/>
        <v>11.235</v>
      </c>
      <c r="G428" s="17"/>
      <c r="H428" s="18"/>
    </row>
    <row r="429" spans="1:8" ht="25.5">
      <c r="A429" s="14" t="s">
        <v>212</v>
      </c>
      <c r="B429" s="14" t="s">
        <v>213</v>
      </c>
      <c r="C429" s="14" t="s">
        <v>235</v>
      </c>
      <c r="D429" s="14" t="s">
        <v>228</v>
      </c>
      <c r="E429" s="15">
        <v>10.92</v>
      </c>
      <c r="F429" s="16">
        <f t="shared" si="47"/>
        <v>5.46</v>
      </c>
      <c r="G429" s="17"/>
      <c r="H429" s="18"/>
    </row>
    <row r="430" spans="1:8" ht="25.5">
      <c r="A430" s="14" t="s">
        <v>212</v>
      </c>
      <c r="B430" s="14" t="s">
        <v>213</v>
      </c>
      <c r="C430" s="14" t="s">
        <v>235</v>
      </c>
      <c r="D430" s="14" t="s">
        <v>237</v>
      </c>
      <c r="E430" s="15">
        <v>22.47</v>
      </c>
      <c r="F430" s="16">
        <f t="shared" si="47"/>
        <v>11.235</v>
      </c>
      <c r="G430" s="17"/>
      <c r="H430" s="18"/>
    </row>
    <row r="431" spans="1:8" ht="25.5">
      <c r="A431" s="14" t="s">
        <v>212</v>
      </c>
      <c r="B431" s="14" t="s">
        <v>213</v>
      </c>
      <c r="C431" s="14" t="s">
        <v>235</v>
      </c>
      <c r="D431" s="14" t="s">
        <v>238</v>
      </c>
      <c r="E431" s="15">
        <v>22</v>
      </c>
      <c r="F431" s="16">
        <f t="shared" si="47"/>
        <v>11</v>
      </c>
      <c r="G431" s="17"/>
      <c r="H431" s="18"/>
    </row>
    <row r="432" spans="1:8" ht="25.5">
      <c r="A432" s="14" t="s">
        <v>212</v>
      </c>
      <c r="B432" s="14" t="s">
        <v>213</v>
      </c>
      <c r="C432" s="14" t="s">
        <v>235</v>
      </c>
      <c r="D432" s="14" t="s">
        <v>228</v>
      </c>
      <c r="E432" s="15">
        <v>10.68</v>
      </c>
      <c r="F432" s="16">
        <f t="shared" si="47"/>
        <v>5.34</v>
      </c>
      <c r="G432" s="17"/>
      <c r="H432" s="18"/>
    </row>
    <row r="433" spans="1:8" ht="25.5">
      <c r="A433" s="14" t="s">
        <v>212</v>
      </c>
      <c r="B433" s="14" t="s">
        <v>213</v>
      </c>
      <c r="C433" s="14" t="s">
        <v>235</v>
      </c>
      <c r="D433" s="14" t="s">
        <v>239</v>
      </c>
      <c r="E433" s="15">
        <v>22</v>
      </c>
      <c r="F433" s="16">
        <f t="shared" si="47"/>
        <v>11</v>
      </c>
      <c r="G433" s="17"/>
      <c r="H433" s="18"/>
    </row>
    <row r="434" spans="1:8" ht="25.5">
      <c r="A434" s="14" t="s">
        <v>212</v>
      </c>
      <c r="B434" s="14" t="s">
        <v>213</v>
      </c>
      <c r="C434" s="14" t="s">
        <v>235</v>
      </c>
      <c r="D434" s="14" t="s">
        <v>65</v>
      </c>
      <c r="E434" s="15">
        <v>10.68</v>
      </c>
      <c r="F434" s="16">
        <f t="shared" si="47"/>
        <v>5.34</v>
      </c>
      <c r="G434" s="17"/>
      <c r="H434" s="18"/>
    </row>
    <row r="435" spans="1:8" ht="25.5">
      <c r="A435" s="14" t="s">
        <v>212</v>
      </c>
      <c r="B435" s="14" t="s">
        <v>213</v>
      </c>
      <c r="C435" s="14" t="s">
        <v>235</v>
      </c>
      <c r="D435" s="14" t="s">
        <v>65</v>
      </c>
      <c r="E435" s="15">
        <v>10.68</v>
      </c>
      <c r="F435" s="16">
        <f t="shared" si="47"/>
        <v>5.34</v>
      </c>
      <c r="G435" s="17"/>
      <c r="H435" s="18"/>
    </row>
    <row r="436" spans="1:8" ht="25.5">
      <c r="A436" s="14" t="s">
        <v>212</v>
      </c>
      <c r="B436" s="14" t="s">
        <v>213</v>
      </c>
      <c r="C436" s="14" t="s">
        <v>235</v>
      </c>
      <c r="D436" s="14" t="s">
        <v>228</v>
      </c>
      <c r="E436" s="15">
        <v>10.68</v>
      </c>
      <c r="F436" s="16">
        <f t="shared" si="47"/>
        <v>5.34</v>
      </c>
      <c r="G436" s="17"/>
      <c r="H436" s="18"/>
    </row>
    <row r="437" spans="1:8" ht="25.5">
      <c r="A437" s="14" t="s">
        <v>212</v>
      </c>
      <c r="B437" s="14" t="s">
        <v>213</v>
      </c>
      <c r="C437" s="14" t="s">
        <v>235</v>
      </c>
      <c r="D437" s="14" t="s">
        <v>240</v>
      </c>
      <c r="E437" s="15">
        <v>22</v>
      </c>
      <c r="F437" s="16">
        <f t="shared" si="47"/>
        <v>11</v>
      </c>
      <c r="G437" s="17"/>
      <c r="H437" s="18"/>
    </row>
    <row r="438" spans="1:8" ht="25.5">
      <c r="A438" s="14" t="s">
        <v>212</v>
      </c>
      <c r="B438" s="14" t="s">
        <v>213</v>
      </c>
      <c r="C438" s="14" t="s">
        <v>235</v>
      </c>
      <c r="D438" s="14" t="s">
        <v>241</v>
      </c>
      <c r="E438" s="15">
        <v>22.76</v>
      </c>
      <c r="F438" s="16">
        <f t="shared" si="47"/>
        <v>11.38</v>
      </c>
      <c r="G438" s="17"/>
      <c r="H438" s="18"/>
    </row>
    <row r="439" spans="1:8" ht="25.5">
      <c r="A439" s="14" t="s">
        <v>212</v>
      </c>
      <c r="B439" s="14" t="s">
        <v>213</v>
      </c>
      <c r="C439" s="14" t="s">
        <v>235</v>
      </c>
      <c r="D439" s="14" t="s">
        <v>242</v>
      </c>
      <c r="E439" s="15">
        <v>23.23</v>
      </c>
      <c r="F439" s="16">
        <f t="shared" si="47"/>
        <v>11.615</v>
      </c>
      <c r="G439" s="17"/>
      <c r="H439" s="18"/>
    </row>
    <row r="440" spans="1:8" ht="25.5">
      <c r="A440" s="14" t="s">
        <v>212</v>
      </c>
      <c r="B440" s="14" t="s">
        <v>213</v>
      </c>
      <c r="C440" s="14" t="s">
        <v>235</v>
      </c>
      <c r="D440" s="14" t="s">
        <v>243</v>
      </c>
      <c r="E440" s="15">
        <v>23.18</v>
      </c>
      <c r="F440" s="16">
        <f t="shared" si="47"/>
        <v>11.59</v>
      </c>
      <c r="G440" s="17"/>
      <c r="H440" s="18"/>
    </row>
    <row r="441" spans="1:8" ht="25.5">
      <c r="A441" s="14" t="s">
        <v>212</v>
      </c>
      <c r="B441" s="14" t="s">
        <v>213</v>
      </c>
      <c r="C441" s="14" t="s">
        <v>235</v>
      </c>
      <c r="D441" s="14" t="s">
        <v>244</v>
      </c>
      <c r="E441" s="15">
        <v>22.72</v>
      </c>
      <c r="F441" s="16">
        <f t="shared" si="47"/>
        <v>11.36</v>
      </c>
      <c r="G441" s="17"/>
      <c r="H441" s="18"/>
    </row>
    <row r="442" spans="1:8" ht="25.5">
      <c r="A442" s="14" t="s">
        <v>212</v>
      </c>
      <c r="B442" s="14" t="s">
        <v>213</v>
      </c>
      <c r="C442" s="14" t="s">
        <v>235</v>
      </c>
      <c r="D442" s="14" t="s">
        <v>245</v>
      </c>
      <c r="E442" s="15">
        <v>23.19</v>
      </c>
      <c r="F442" s="16">
        <f t="shared" si="47"/>
        <v>11.595</v>
      </c>
      <c r="G442" s="17"/>
      <c r="H442" s="18"/>
    </row>
    <row r="443" spans="1:8" ht="25.5">
      <c r="A443" s="14" t="s">
        <v>212</v>
      </c>
      <c r="B443" s="14" t="s">
        <v>213</v>
      </c>
      <c r="C443" s="14" t="s">
        <v>235</v>
      </c>
      <c r="D443" s="14" t="s">
        <v>228</v>
      </c>
      <c r="E443" s="15">
        <v>11.28</v>
      </c>
      <c r="F443" s="16">
        <f t="shared" si="47"/>
        <v>5.64</v>
      </c>
      <c r="G443" s="17"/>
      <c r="H443" s="18"/>
    </row>
    <row r="444" spans="1:8" ht="25.5">
      <c r="A444" s="14" t="s">
        <v>212</v>
      </c>
      <c r="B444" s="14" t="s">
        <v>213</v>
      </c>
      <c r="C444" s="14" t="s">
        <v>235</v>
      </c>
      <c r="D444" s="14" t="s">
        <v>246</v>
      </c>
      <c r="E444" s="15">
        <v>23.19</v>
      </c>
      <c r="F444" s="16">
        <f t="shared" si="47"/>
        <v>11.595</v>
      </c>
      <c r="G444" s="17"/>
      <c r="H444" s="18"/>
    </row>
    <row r="445" spans="1:8" ht="25.5">
      <c r="A445" s="14" t="s">
        <v>212</v>
      </c>
      <c r="B445" s="14" t="s">
        <v>213</v>
      </c>
      <c r="C445" s="14" t="s">
        <v>235</v>
      </c>
      <c r="D445" s="14" t="s">
        <v>228</v>
      </c>
      <c r="E445" s="15">
        <v>11.28</v>
      </c>
      <c r="F445" s="16">
        <f t="shared" si="47"/>
        <v>5.64</v>
      </c>
      <c r="G445" s="17"/>
      <c r="H445" s="18"/>
    </row>
    <row r="446" spans="1:8" ht="25.5">
      <c r="A446" s="14" t="s">
        <v>212</v>
      </c>
      <c r="B446" s="14" t="s">
        <v>213</v>
      </c>
      <c r="C446" s="14" t="s">
        <v>235</v>
      </c>
      <c r="D446" s="14" t="s">
        <v>247</v>
      </c>
      <c r="E446" s="15">
        <v>23.19</v>
      </c>
      <c r="F446" s="16">
        <f t="shared" si="47"/>
        <v>11.595</v>
      </c>
      <c r="G446" s="17"/>
      <c r="H446" s="18"/>
    </row>
    <row r="447" spans="1:8" ht="25.5">
      <c r="A447" s="14" t="s">
        <v>212</v>
      </c>
      <c r="B447" s="14" t="s">
        <v>213</v>
      </c>
      <c r="C447" s="14" t="s">
        <v>235</v>
      </c>
      <c r="D447" s="14" t="s">
        <v>228</v>
      </c>
      <c r="E447" s="15">
        <v>11.28</v>
      </c>
      <c r="F447" s="16">
        <f t="shared" si="47"/>
        <v>5.64</v>
      </c>
      <c r="G447" s="17"/>
      <c r="H447" s="18"/>
    </row>
    <row r="448" spans="1:8" ht="25.5">
      <c r="A448" s="14" t="s">
        <v>212</v>
      </c>
      <c r="B448" s="14" t="s">
        <v>213</v>
      </c>
      <c r="C448" s="14" t="s">
        <v>235</v>
      </c>
      <c r="D448" s="14" t="s">
        <v>65</v>
      </c>
      <c r="E448" s="15">
        <v>11.28</v>
      </c>
      <c r="F448" s="16">
        <f t="shared" si="47"/>
        <v>5.64</v>
      </c>
      <c r="G448" s="17"/>
      <c r="H448" s="18"/>
    </row>
    <row r="449" spans="1:8" ht="25.5">
      <c r="A449" s="14" t="s">
        <v>212</v>
      </c>
      <c r="B449" s="14" t="s">
        <v>213</v>
      </c>
      <c r="C449" s="14" t="s">
        <v>235</v>
      </c>
      <c r="D449" s="14" t="s">
        <v>103</v>
      </c>
      <c r="E449" s="15">
        <v>17.74</v>
      </c>
      <c r="F449" s="16">
        <f t="shared" si="47"/>
        <v>8.87</v>
      </c>
      <c r="G449" s="17"/>
      <c r="H449" s="18"/>
    </row>
    <row r="450" spans="1:8" ht="25.5">
      <c r="A450" s="14" t="s">
        <v>212</v>
      </c>
      <c r="B450" s="14" t="s">
        <v>213</v>
      </c>
      <c r="C450" s="14" t="s">
        <v>235</v>
      </c>
      <c r="D450" s="14" t="s">
        <v>228</v>
      </c>
      <c r="E450" s="15">
        <v>11.52</v>
      </c>
      <c r="F450" s="16">
        <f t="shared" si="47"/>
        <v>5.76</v>
      </c>
      <c r="G450" s="17"/>
      <c r="H450" s="18"/>
    </row>
    <row r="451" spans="1:8" ht="25.5">
      <c r="A451" s="14" t="s">
        <v>212</v>
      </c>
      <c r="B451" s="14" t="s">
        <v>213</v>
      </c>
      <c r="C451" s="14" t="s">
        <v>235</v>
      </c>
      <c r="D451" s="14" t="s">
        <v>248</v>
      </c>
      <c r="E451" s="15">
        <v>23.67</v>
      </c>
      <c r="F451" s="16">
        <f t="shared" si="47"/>
        <v>11.835</v>
      </c>
      <c r="G451" s="17"/>
      <c r="H451" s="18"/>
    </row>
    <row r="452" spans="1:8" ht="25.5">
      <c r="A452" s="14" t="s">
        <v>212</v>
      </c>
      <c r="B452" s="14" t="s">
        <v>213</v>
      </c>
      <c r="C452" s="14" t="s">
        <v>235</v>
      </c>
      <c r="D452" s="14" t="s">
        <v>65</v>
      </c>
      <c r="E452" s="15">
        <v>11.52</v>
      </c>
      <c r="F452" s="16">
        <f t="shared" si="47"/>
        <v>5.76</v>
      </c>
      <c r="G452" s="17"/>
      <c r="H452" s="18"/>
    </row>
    <row r="453" spans="1:8" ht="25.5">
      <c r="A453" s="14" t="s">
        <v>212</v>
      </c>
      <c r="B453" s="14" t="s">
        <v>213</v>
      </c>
      <c r="C453" s="14" t="s">
        <v>235</v>
      </c>
      <c r="D453" s="14" t="s">
        <v>17</v>
      </c>
      <c r="E453" s="15">
        <v>111.45</v>
      </c>
      <c r="F453" s="16">
        <f t="shared" si="47"/>
        <v>55.725</v>
      </c>
      <c r="G453" s="17"/>
      <c r="H453" s="18"/>
    </row>
    <row r="454" spans="1:8" ht="25.5">
      <c r="A454" s="14" t="s">
        <v>212</v>
      </c>
      <c r="B454" s="14" t="s">
        <v>213</v>
      </c>
      <c r="C454" s="14" t="s">
        <v>235</v>
      </c>
      <c r="D454" s="14" t="s">
        <v>73</v>
      </c>
      <c r="E454" s="15">
        <v>3.48</v>
      </c>
      <c r="F454" s="16">
        <f t="shared" si="47"/>
        <v>1.74</v>
      </c>
      <c r="G454" s="17"/>
      <c r="H454" s="18"/>
    </row>
    <row r="455" spans="1:8" ht="25.5">
      <c r="A455" s="14" t="s">
        <v>212</v>
      </c>
      <c r="B455" s="14" t="s">
        <v>213</v>
      </c>
      <c r="C455" s="14" t="s">
        <v>235</v>
      </c>
      <c r="D455" s="14" t="s">
        <v>20</v>
      </c>
      <c r="E455" s="15">
        <v>3.54</v>
      </c>
      <c r="F455" s="16">
        <f aca="true" t="shared" si="48" ref="F455:F456">E455*1</f>
        <v>3.54</v>
      </c>
      <c r="G455" s="17"/>
      <c r="H455" s="18"/>
    </row>
    <row r="456" spans="1:8" ht="25.5">
      <c r="A456" s="14" t="s">
        <v>212</v>
      </c>
      <c r="B456" s="14" t="s">
        <v>213</v>
      </c>
      <c r="C456" s="14" t="s">
        <v>235</v>
      </c>
      <c r="D456" s="14" t="s">
        <v>20</v>
      </c>
      <c r="E456" s="15">
        <v>3.54</v>
      </c>
      <c r="F456" s="16">
        <f t="shared" si="48"/>
        <v>3.54</v>
      </c>
      <c r="G456" s="17"/>
      <c r="H456" s="18"/>
    </row>
    <row r="457" spans="1:8" ht="12.75">
      <c r="A457" s="14" t="s">
        <v>249</v>
      </c>
      <c r="B457" s="14" t="s">
        <v>250</v>
      </c>
      <c r="C457" s="14" t="s">
        <v>251</v>
      </c>
      <c r="D457" s="14" t="s">
        <v>69</v>
      </c>
      <c r="E457" s="15">
        <v>84.65</v>
      </c>
      <c r="F457" s="16">
        <f aca="true" t="shared" si="49" ref="F457:F463">E457*1/2</f>
        <v>42.325</v>
      </c>
      <c r="G457" s="17"/>
      <c r="H457" s="18"/>
    </row>
    <row r="458" spans="1:8" ht="12.75">
      <c r="A458" s="14" t="s">
        <v>249</v>
      </c>
      <c r="B458" s="14" t="s">
        <v>250</v>
      </c>
      <c r="C458" s="14" t="s">
        <v>251</v>
      </c>
      <c r="D458" s="14" t="s">
        <v>17</v>
      </c>
      <c r="E458" s="15">
        <v>65.81</v>
      </c>
      <c r="F458" s="16">
        <f t="shared" si="49"/>
        <v>32.905</v>
      </c>
      <c r="G458" s="17"/>
      <c r="H458" s="18"/>
    </row>
    <row r="459" spans="1:8" ht="12.75">
      <c r="A459" s="14" t="s">
        <v>249</v>
      </c>
      <c r="B459" s="14" t="s">
        <v>250</v>
      </c>
      <c r="C459" s="14" t="s">
        <v>251</v>
      </c>
      <c r="D459" s="14" t="s">
        <v>252</v>
      </c>
      <c r="E459" s="15">
        <v>46</v>
      </c>
      <c r="F459" s="16">
        <f t="shared" si="49"/>
        <v>23</v>
      </c>
      <c r="G459" s="17"/>
      <c r="H459" s="18"/>
    </row>
    <row r="460" spans="1:8" ht="12.75">
      <c r="A460" s="14" t="s">
        <v>249</v>
      </c>
      <c r="B460" s="14" t="s">
        <v>250</v>
      </c>
      <c r="C460" s="14" t="s">
        <v>251</v>
      </c>
      <c r="D460" s="14" t="s">
        <v>253</v>
      </c>
      <c r="E460" s="15">
        <v>13.28</v>
      </c>
      <c r="F460" s="16">
        <f t="shared" si="49"/>
        <v>6.64</v>
      </c>
      <c r="G460" s="17"/>
      <c r="H460" s="18"/>
    </row>
    <row r="461" spans="1:8" ht="12.75">
      <c r="A461" s="14" t="s">
        <v>249</v>
      </c>
      <c r="B461" s="14" t="s">
        <v>250</v>
      </c>
      <c r="C461" s="14" t="s">
        <v>251</v>
      </c>
      <c r="D461" s="14" t="s">
        <v>228</v>
      </c>
      <c r="E461" s="15">
        <v>5.61</v>
      </c>
      <c r="F461" s="16">
        <f t="shared" si="49"/>
        <v>2.805</v>
      </c>
      <c r="G461" s="17"/>
      <c r="H461" s="18"/>
    </row>
    <row r="462" spans="1:8" ht="12.75">
      <c r="A462" s="14" t="s">
        <v>249</v>
      </c>
      <c r="B462" s="14" t="s">
        <v>250</v>
      </c>
      <c r="C462" s="14" t="s">
        <v>251</v>
      </c>
      <c r="D462" s="14" t="s">
        <v>67</v>
      </c>
      <c r="E462" s="15">
        <v>9.73</v>
      </c>
      <c r="F462" s="16">
        <f t="shared" si="49"/>
        <v>4.865</v>
      </c>
      <c r="G462" s="17"/>
      <c r="H462" s="18"/>
    </row>
    <row r="463" spans="1:8" ht="12.75">
      <c r="A463" s="14" t="s">
        <v>249</v>
      </c>
      <c r="B463" s="14" t="s">
        <v>250</v>
      </c>
      <c r="C463" s="14" t="s">
        <v>251</v>
      </c>
      <c r="D463" s="14" t="s">
        <v>73</v>
      </c>
      <c r="E463" s="15">
        <v>6.88</v>
      </c>
      <c r="F463" s="16">
        <f t="shared" si="49"/>
        <v>3.44</v>
      </c>
      <c r="G463" s="17"/>
      <c r="H463" s="18"/>
    </row>
    <row r="464" spans="1:8" ht="12.75">
      <c r="A464" s="14" t="s">
        <v>249</v>
      </c>
      <c r="B464" s="14" t="s">
        <v>250</v>
      </c>
      <c r="C464" s="14" t="s">
        <v>251</v>
      </c>
      <c r="D464" s="14" t="s">
        <v>20</v>
      </c>
      <c r="E464" s="15">
        <v>4.8</v>
      </c>
      <c r="F464" s="16">
        <f aca="true" t="shared" si="50" ref="F464:F466">E464*1</f>
        <v>4.8</v>
      </c>
      <c r="G464" s="17"/>
      <c r="H464" s="18"/>
    </row>
    <row r="465" spans="1:8" ht="12.75">
      <c r="A465" s="14" t="s">
        <v>249</v>
      </c>
      <c r="B465" s="14" t="s">
        <v>250</v>
      </c>
      <c r="C465" s="14" t="s">
        <v>251</v>
      </c>
      <c r="D465" s="14" t="s">
        <v>20</v>
      </c>
      <c r="E465" s="15">
        <v>6.88</v>
      </c>
      <c r="F465" s="16">
        <f t="shared" si="50"/>
        <v>6.88</v>
      </c>
      <c r="G465" s="17"/>
      <c r="H465" s="18"/>
    </row>
    <row r="466" spans="1:8" ht="12.75">
      <c r="A466" s="14" t="s">
        <v>249</v>
      </c>
      <c r="B466" s="14" t="s">
        <v>250</v>
      </c>
      <c r="C466" s="14" t="s">
        <v>251</v>
      </c>
      <c r="D466" s="14" t="s">
        <v>20</v>
      </c>
      <c r="E466" s="15">
        <v>7.88</v>
      </c>
      <c r="F466" s="16">
        <f t="shared" si="50"/>
        <v>7.88</v>
      </c>
      <c r="G466" s="17"/>
      <c r="H466" s="18"/>
    </row>
    <row r="467" spans="1:8" ht="12.75">
      <c r="A467" s="14" t="s">
        <v>254</v>
      </c>
      <c r="B467" s="14" t="s">
        <v>255</v>
      </c>
      <c r="C467" s="14" t="s">
        <v>256</v>
      </c>
      <c r="D467" s="14" t="s">
        <v>257</v>
      </c>
      <c r="E467" s="15">
        <v>101.08</v>
      </c>
      <c r="F467" s="16">
        <f aca="true" t="shared" si="51" ref="F467:F468">E467*1/2</f>
        <v>50.54</v>
      </c>
      <c r="G467" s="17"/>
      <c r="H467" s="18"/>
    </row>
    <row r="468" spans="1:8" ht="12.75">
      <c r="A468" s="14" t="s">
        <v>254</v>
      </c>
      <c r="B468" s="14" t="s">
        <v>255</v>
      </c>
      <c r="C468" s="14" t="s">
        <v>256</v>
      </c>
      <c r="D468" s="14" t="s">
        <v>228</v>
      </c>
      <c r="E468" s="15">
        <v>50.02</v>
      </c>
      <c r="F468" s="16">
        <f t="shared" si="51"/>
        <v>25.01</v>
      </c>
      <c r="G468" s="17"/>
      <c r="H468" s="18"/>
    </row>
    <row r="469" spans="1:8" ht="12.75">
      <c r="A469" s="14" t="s">
        <v>254</v>
      </c>
      <c r="B469" s="14" t="s">
        <v>255</v>
      </c>
      <c r="C469" s="14" t="s">
        <v>256</v>
      </c>
      <c r="D469" s="14" t="s">
        <v>67</v>
      </c>
      <c r="E469" s="15">
        <v>81.87</v>
      </c>
      <c r="F469" s="16">
        <f>E469*1</f>
        <v>81.87</v>
      </c>
      <c r="G469" s="17"/>
      <c r="H469" s="18"/>
    </row>
    <row r="470" spans="1:8" ht="12.75">
      <c r="A470" s="14" t="s">
        <v>254</v>
      </c>
      <c r="B470" s="14" t="s">
        <v>255</v>
      </c>
      <c r="C470" s="14" t="s">
        <v>256</v>
      </c>
      <c r="D470" s="14" t="s">
        <v>228</v>
      </c>
      <c r="E470" s="15">
        <v>8.35</v>
      </c>
      <c r="F470" s="16">
        <f>E470*1/2</f>
        <v>4.175</v>
      </c>
      <c r="G470" s="17"/>
      <c r="H470" s="18"/>
    </row>
    <row r="471" spans="1:8" ht="12.75">
      <c r="A471" s="14" t="s">
        <v>254</v>
      </c>
      <c r="B471" s="14" t="s">
        <v>255</v>
      </c>
      <c r="C471" s="14" t="s">
        <v>256</v>
      </c>
      <c r="D471" s="14" t="s">
        <v>258</v>
      </c>
      <c r="E471" s="15">
        <v>122.98</v>
      </c>
      <c r="F471" s="16">
        <f aca="true" t="shared" si="52" ref="F471:F472">E471*1</f>
        <v>122.98</v>
      </c>
      <c r="G471" s="17"/>
      <c r="H471" s="18"/>
    </row>
    <row r="472" spans="1:8" ht="12.75">
      <c r="A472" s="14" t="s">
        <v>254</v>
      </c>
      <c r="B472" s="14" t="s">
        <v>255</v>
      </c>
      <c r="C472" s="14" t="s">
        <v>256</v>
      </c>
      <c r="D472" s="14" t="s">
        <v>43</v>
      </c>
      <c r="E472" s="15">
        <v>87.63</v>
      </c>
      <c r="F472" s="16">
        <f t="shared" si="52"/>
        <v>87.63</v>
      </c>
      <c r="G472" s="17"/>
      <c r="H472" s="18"/>
    </row>
    <row r="473" spans="1:8" ht="12.75">
      <c r="A473" s="14" t="s">
        <v>254</v>
      </c>
      <c r="B473" s="14" t="s">
        <v>255</v>
      </c>
      <c r="C473" s="14" t="s">
        <v>256</v>
      </c>
      <c r="D473" s="14" t="s">
        <v>103</v>
      </c>
      <c r="E473" s="15">
        <v>31.11</v>
      </c>
      <c r="F473" s="16">
        <f aca="true" t="shared" si="53" ref="F473:F479">E473*1/2</f>
        <v>15.555</v>
      </c>
      <c r="G473" s="17"/>
      <c r="H473" s="18"/>
    </row>
    <row r="474" spans="1:8" ht="12.75">
      <c r="A474" s="14" t="s">
        <v>254</v>
      </c>
      <c r="B474" s="14" t="s">
        <v>255</v>
      </c>
      <c r="C474" s="14" t="s">
        <v>256</v>
      </c>
      <c r="D474" s="14" t="s">
        <v>228</v>
      </c>
      <c r="E474" s="15">
        <v>33.66</v>
      </c>
      <c r="F474" s="16">
        <f t="shared" si="53"/>
        <v>16.83</v>
      </c>
      <c r="G474" s="17"/>
      <c r="H474" s="18"/>
    </row>
    <row r="475" spans="1:8" ht="12.75">
      <c r="A475" s="14" t="s">
        <v>254</v>
      </c>
      <c r="B475" s="14" t="s">
        <v>255</v>
      </c>
      <c r="C475" s="14" t="s">
        <v>256</v>
      </c>
      <c r="D475" s="14" t="s">
        <v>228</v>
      </c>
      <c r="E475" s="15">
        <v>25.86</v>
      </c>
      <c r="F475" s="16">
        <f t="shared" si="53"/>
        <v>12.93</v>
      </c>
      <c r="G475" s="17"/>
      <c r="H475" s="18"/>
    </row>
    <row r="476" spans="1:8" ht="12.75">
      <c r="A476" s="14" t="s">
        <v>254</v>
      </c>
      <c r="B476" s="14" t="s">
        <v>255</v>
      </c>
      <c r="C476" s="14" t="s">
        <v>256</v>
      </c>
      <c r="D476" s="14" t="s">
        <v>228</v>
      </c>
      <c r="E476" s="15">
        <v>21.89</v>
      </c>
      <c r="F476" s="16">
        <f t="shared" si="53"/>
        <v>10.945</v>
      </c>
      <c r="G476" s="17"/>
      <c r="H476" s="18"/>
    </row>
    <row r="477" spans="1:8" ht="12.75">
      <c r="A477" s="14" t="s">
        <v>254</v>
      </c>
      <c r="B477" s="14" t="s">
        <v>255</v>
      </c>
      <c r="C477" s="14" t="s">
        <v>256</v>
      </c>
      <c r="D477" s="14" t="s">
        <v>228</v>
      </c>
      <c r="E477" s="15">
        <v>22.51</v>
      </c>
      <c r="F477" s="16">
        <f t="shared" si="53"/>
        <v>11.255</v>
      </c>
      <c r="G477" s="17"/>
      <c r="H477" s="18"/>
    </row>
    <row r="478" spans="1:8" ht="12.75">
      <c r="A478" s="14" t="s">
        <v>254</v>
      </c>
      <c r="B478" s="14" t="s">
        <v>255</v>
      </c>
      <c r="C478" s="14" t="s">
        <v>256</v>
      </c>
      <c r="D478" s="14" t="s">
        <v>228</v>
      </c>
      <c r="E478" s="15">
        <v>17.21</v>
      </c>
      <c r="F478" s="16">
        <f t="shared" si="53"/>
        <v>8.605</v>
      </c>
      <c r="G478" s="17"/>
      <c r="H478" s="18"/>
    </row>
    <row r="479" spans="1:8" ht="12.75">
      <c r="A479" s="14" t="s">
        <v>254</v>
      </c>
      <c r="B479" s="14" t="s">
        <v>255</v>
      </c>
      <c r="C479" s="14" t="s">
        <v>256</v>
      </c>
      <c r="D479" s="14" t="s">
        <v>228</v>
      </c>
      <c r="E479" s="15">
        <v>16.3</v>
      </c>
      <c r="F479" s="16">
        <f t="shared" si="53"/>
        <v>8.15</v>
      </c>
      <c r="G479" s="17"/>
      <c r="H479" s="18"/>
    </row>
    <row r="480" spans="1:8" ht="12.75">
      <c r="A480" s="14" t="s">
        <v>254</v>
      </c>
      <c r="B480" s="14" t="s">
        <v>255</v>
      </c>
      <c r="C480" s="14" t="s">
        <v>256</v>
      </c>
      <c r="D480" s="14" t="s">
        <v>17</v>
      </c>
      <c r="E480" s="15">
        <v>78.63</v>
      </c>
      <c r="F480" s="16">
        <f>E480*1</f>
        <v>78.63</v>
      </c>
      <c r="G480" s="17"/>
      <c r="H480" s="18"/>
    </row>
    <row r="481" spans="1:8" ht="12.75">
      <c r="A481" s="14" t="s">
        <v>254</v>
      </c>
      <c r="B481" s="14" t="s">
        <v>255</v>
      </c>
      <c r="C481" s="14" t="s">
        <v>256</v>
      </c>
      <c r="D481" s="14" t="s">
        <v>228</v>
      </c>
      <c r="E481" s="15">
        <v>27.35</v>
      </c>
      <c r="F481" s="16">
        <f aca="true" t="shared" si="54" ref="F481:F493">E481*1/2</f>
        <v>13.675</v>
      </c>
      <c r="G481" s="17"/>
      <c r="H481" s="18"/>
    </row>
    <row r="482" spans="1:8" ht="12.75">
      <c r="A482" s="14" t="s">
        <v>254</v>
      </c>
      <c r="B482" s="14" t="s">
        <v>255</v>
      </c>
      <c r="C482" s="14" t="s">
        <v>256</v>
      </c>
      <c r="D482" s="14" t="s">
        <v>228</v>
      </c>
      <c r="E482" s="15">
        <v>51.92</v>
      </c>
      <c r="F482" s="16">
        <f t="shared" si="54"/>
        <v>25.96</v>
      </c>
      <c r="G482" s="17"/>
      <c r="H482" s="18"/>
    </row>
    <row r="483" spans="1:8" ht="12.75">
      <c r="A483" s="14" t="s">
        <v>254</v>
      </c>
      <c r="B483" s="14" t="s">
        <v>255</v>
      </c>
      <c r="C483" s="14" t="s">
        <v>256</v>
      </c>
      <c r="D483" s="14" t="s">
        <v>228</v>
      </c>
      <c r="E483" s="15">
        <v>51.21</v>
      </c>
      <c r="F483" s="16">
        <f t="shared" si="54"/>
        <v>25.605</v>
      </c>
      <c r="G483" s="17"/>
      <c r="H483" s="18"/>
    </row>
    <row r="484" spans="1:8" ht="12.75">
      <c r="A484" s="14" t="s">
        <v>254</v>
      </c>
      <c r="B484" s="14" t="s">
        <v>255</v>
      </c>
      <c r="C484" s="14" t="s">
        <v>256</v>
      </c>
      <c r="D484" s="14" t="s">
        <v>228</v>
      </c>
      <c r="E484" s="15">
        <v>50.2</v>
      </c>
      <c r="F484" s="16">
        <f t="shared" si="54"/>
        <v>25.1</v>
      </c>
      <c r="G484" s="17"/>
      <c r="H484" s="18"/>
    </row>
    <row r="485" spans="1:8" ht="12.75">
      <c r="A485" s="14" t="s">
        <v>254</v>
      </c>
      <c r="B485" s="14" t="s">
        <v>255</v>
      </c>
      <c r="C485" s="14" t="s">
        <v>256</v>
      </c>
      <c r="D485" s="14" t="s">
        <v>103</v>
      </c>
      <c r="E485" s="15">
        <v>3.85</v>
      </c>
      <c r="F485" s="16">
        <f t="shared" si="54"/>
        <v>1.925</v>
      </c>
      <c r="G485" s="17"/>
      <c r="H485" s="18"/>
    </row>
    <row r="486" spans="1:8" ht="12.75">
      <c r="A486" s="14" t="s">
        <v>254</v>
      </c>
      <c r="B486" s="14" t="s">
        <v>255</v>
      </c>
      <c r="C486" s="14" t="s">
        <v>256</v>
      </c>
      <c r="D486" s="14" t="s">
        <v>103</v>
      </c>
      <c r="E486" s="15">
        <v>59.5</v>
      </c>
      <c r="F486" s="16">
        <f t="shared" si="54"/>
        <v>29.75</v>
      </c>
      <c r="G486" s="17"/>
      <c r="H486" s="18"/>
    </row>
    <row r="487" spans="1:8" ht="12.75">
      <c r="A487" s="14" t="s">
        <v>254</v>
      </c>
      <c r="B487" s="14" t="s">
        <v>255</v>
      </c>
      <c r="C487" s="14" t="s">
        <v>256</v>
      </c>
      <c r="D487" s="14" t="s">
        <v>103</v>
      </c>
      <c r="E487" s="15">
        <v>59.5</v>
      </c>
      <c r="F487" s="16">
        <f t="shared" si="54"/>
        <v>29.75</v>
      </c>
      <c r="G487" s="17"/>
      <c r="H487" s="18"/>
    </row>
    <row r="488" spans="1:8" ht="12.75">
      <c r="A488" s="14" t="s">
        <v>254</v>
      </c>
      <c r="B488" s="14" t="s">
        <v>255</v>
      </c>
      <c r="C488" s="14" t="s">
        <v>256</v>
      </c>
      <c r="D488" s="14" t="s">
        <v>103</v>
      </c>
      <c r="E488" s="15">
        <v>60.1</v>
      </c>
      <c r="F488" s="16">
        <f t="shared" si="54"/>
        <v>30.05</v>
      </c>
      <c r="G488" s="17"/>
      <c r="H488" s="18"/>
    </row>
    <row r="489" spans="1:8" ht="12.75">
      <c r="A489" s="14" t="s">
        <v>254</v>
      </c>
      <c r="B489" s="14" t="s">
        <v>255</v>
      </c>
      <c r="C489" s="14" t="s">
        <v>256</v>
      </c>
      <c r="D489" s="14" t="s">
        <v>103</v>
      </c>
      <c r="E489" s="15">
        <v>11.8</v>
      </c>
      <c r="F489" s="16">
        <f t="shared" si="54"/>
        <v>5.9</v>
      </c>
      <c r="G489" s="17"/>
      <c r="H489" s="18"/>
    </row>
    <row r="490" spans="1:8" ht="12.75">
      <c r="A490" s="14" t="s">
        <v>254</v>
      </c>
      <c r="B490" s="14" t="s">
        <v>255</v>
      </c>
      <c r="C490" s="14" t="s">
        <v>256</v>
      </c>
      <c r="D490" s="14" t="s">
        <v>103</v>
      </c>
      <c r="E490" s="15">
        <v>11.8</v>
      </c>
      <c r="F490" s="16">
        <f t="shared" si="54"/>
        <v>5.9</v>
      </c>
      <c r="G490" s="17"/>
      <c r="H490" s="18"/>
    </row>
    <row r="491" spans="1:8" ht="12.75">
      <c r="A491" s="14" t="s">
        <v>254</v>
      </c>
      <c r="B491" s="14" t="s">
        <v>255</v>
      </c>
      <c r="C491" s="14" t="s">
        <v>256</v>
      </c>
      <c r="D491" s="14" t="s">
        <v>103</v>
      </c>
      <c r="E491" s="15">
        <v>17.61</v>
      </c>
      <c r="F491" s="16">
        <f t="shared" si="54"/>
        <v>8.805</v>
      </c>
      <c r="G491" s="17"/>
      <c r="H491" s="18"/>
    </row>
    <row r="492" spans="1:8" ht="12.75">
      <c r="A492" s="14" t="s">
        <v>254</v>
      </c>
      <c r="B492" s="14" t="s">
        <v>255</v>
      </c>
      <c r="C492" s="14" t="s">
        <v>256</v>
      </c>
      <c r="D492" s="14" t="s">
        <v>103</v>
      </c>
      <c r="E492" s="15">
        <v>17.61</v>
      </c>
      <c r="F492" s="16">
        <f t="shared" si="54"/>
        <v>8.805</v>
      </c>
      <c r="G492" s="17"/>
      <c r="H492" s="18"/>
    </row>
    <row r="493" spans="1:8" ht="12.75">
      <c r="A493" s="14" t="s">
        <v>254</v>
      </c>
      <c r="B493" s="14" t="s">
        <v>255</v>
      </c>
      <c r="C493" s="14" t="s">
        <v>256</v>
      </c>
      <c r="D493" s="14" t="s">
        <v>259</v>
      </c>
      <c r="E493" s="15">
        <v>16.6</v>
      </c>
      <c r="F493" s="16">
        <f t="shared" si="54"/>
        <v>8.3</v>
      </c>
      <c r="G493" s="17"/>
      <c r="H493" s="18"/>
    </row>
    <row r="494" spans="1:8" ht="12.75">
      <c r="A494" s="14" t="s">
        <v>254</v>
      </c>
      <c r="B494" s="14" t="s">
        <v>255</v>
      </c>
      <c r="C494" s="14" t="s">
        <v>256</v>
      </c>
      <c r="D494" s="14" t="s">
        <v>67</v>
      </c>
      <c r="E494" s="15">
        <v>1.95</v>
      </c>
      <c r="F494" s="16">
        <f aca="true" t="shared" si="55" ref="F494:F495">E494*1</f>
        <v>1.95</v>
      </c>
      <c r="G494" s="17"/>
      <c r="H494" s="18"/>
    </row>
    <row r="495" spans="1:8" ht="12.75">
      <c r="A495" s="14" t="s">
        <v>254</v>
      </c>
      <c r="B495" s="14" t="s">
        <v>255</v>
      </c>
      <c r="C495" s="14" t="s">
        <v>256</v>
      </c>
      <c r="D495" s="14" t="s">
        <v>67</v>
      </c>
      <c r="E495" s="15">
        <v>1.95</v>
      </c>
      <c r="F495" s="16">
        <f t="shared" si="55"/>
        <v>1.95</v>
      </c>
      <c r="G495" s="17"/>
      <c r="H495" s="18"/>
    </row>
    <row r="496" spans="1:8" ht="12.75">
      <c r="A496" s="14" t="s">
        <v>254</v>
      </c>
      <c r="B496" s="14" t="s">
        <v>255</v>
      </c>
      <c r="C496" s="14" t="s">
        <v>256</v>
      </c>
      <c r="D496" s="14" t="s">
        <v>69</v>
      </c>
      <c r="E496" s="15">
        <v>138.55</v>
      </c>
      <c r="F496" s="16">
        <f aca="true" t="shared" si="56" ref="F496:F503">E496*1/2</f>
        <v>69.275</v>
      </c>
      <c r="G496" s="17"/>
      <c r="H496" s="18"/>
    </row>
    <row r="497" spans="1:8" ht="12.75">
      <c r="A497" s="14" t="s">
        <v>254</v>
      </c>
      <c r="B497" s="14" t="s">
        <v>255</v>
      </c>
      <c r="C497" s="14" t="s">
        <v>256</v>
      </c>
      <c r="D497" s="14" t="s">
        <v>117</v>
      </c>
      <c r="E497" s="15">
        <v>78.7</v>
      </c>
      <c r="F497" s="16">
        <f t="shared" si="56"/>
        <v>39.35</v>
      </c>
      <c r="G497" s="17"/>
      <c r="H497" s="18"/>
    </row>
    <row r="498" spans="1:8" ht="12.75">
      <c r="A498" s="14" t="s">
        <v>254</v>
      </c>
      <c r="B498" s="14" t="s">
        <v>255</v>
      </c>
      <c r="C498" s="14" t="s">
        <v>256</v>
      </c>
      <c r="D498" s="14" t="s">
        <v>103</v>
      </c>
      <c r="E498" s="15">
        <v>17.75</v>
      </c>
      <c r="F498" s="16">
        <f t="shared" si="56"/>
        <v>8.875</v>
      </c>
      <c r="G498" s="17"/>
      <c r="H498" s="18"/>
    </row>
    <row r="499" spans="1:8" ht="12.75">
      <c r="A499" s="14" t="s">
        <v>254</v>
      </c>
      <c r="B499" s="14" t="s">
        <v>255</v>
      </c>
      <c r="C499" s="14" t="s">
        <v>256</v>
      </c>
      <c r="D499" s="14" t="s">
        <v>115</v>
      </c>
      <c r="E499" s="15">
        <v>31.56</v>
      </c>
      <c r="F499" s="16">
        <f t="shared" si="56"/>
        <v>15.78</v>
      </c>
      <c r="G499" s="17"/>
      <c r="H499" s="18"/>
    </row>
    <row r="500" spans="1:8" ht="12.75">
      <c r="A500" s="14" t="s">
        <v>254</v>
      </c>
      <c r="B500" s="14" t="s">
        <v>255</v>
      </c>
      <c r="C500" s="14" t="s">
        <v>256</v>
      </c>
      <c r="D500" s="14" t="s">
        <v>103</v>
      </c>
      <c r="E500" s="15">
        <v>79.8</v>
      </c>
      <c r="F500" s="16">
        <f t="shared" si="56"/>
        <v>39.9</v>
      </c>
      <c r="G500" s="17"/>
      <c r="H500" s="18"/>
    </row>
    <row r="501" spans="1:8" ht="12.75">
      <c r="A501" s="14" t="s">
        <v>254</v>
      </c>
      <c r="B501" s="14" t="s">
        <v>255</v>
      </c>
      <c r="C501" s="14" t="s">
        <v>256</v>
      </c>
      <c r="D501" s="14" t="s">
        <v>103</v>
      </c>
      <c r="E501" s="15">
        <v>34.78</v>
      </c>
      <c r="F501" s="16">
        <f t="shared" si="56"/>
        <v>17.39</v>
      </c>
      <c r="G501" s="17"/>
      <c r="H501" s="18"/>
    </row>
    <row r="502" spans="1:8" ht="12.75">
      <c r="A502" s="14" t="s">
        <v>254</v>
      </c>
      <c r="B502" s="14" t="s">
        <v>255</v>
      </c>
      <c r="C502" s="14" t="s">
        <v>256</v>
      </c>
      <c r="D502" s="14" t="s">
        <v>103</v>
      </c>
      <c r="E502" s="15">
        <v>47.73</v>
      </c>
      <c r="F502" s="16">
        <f t="shared" si="56"/>
        <v>23.865</v>
      </c>
      <c r="G502" s="17"/>
      <c r="H502" s="18"/>
    </row>
    <row r="503" spans="1:8" ht="12.75">
      <c r="A503" s="14" t="s">
        <v>254</v>
      </c>
      <c r="B503" s="14" t="s">
        <v>255</v>
      </c>
      <c r="C503" s="14" t="s">
        <v>256</v>
      </c>
      <c r="D503" s="14" t="s">
        <v>95</v>
      </c>
      <c r="E503" s="15">
        <v>23.99</v>
      </c>
      <c r="F503" s="16">
        <f t="shared" si="56"/>
        <v>11.995</v>
      </c>
      <c r="G503" s="17"/>
      <c r="H503" s="18"/>
    </row>
    <row r="504" spans="1:8" ht="12.75">
      <c r="A504" s="14" t="s">
        <v>254</v>
      </c>
      <c r="B504" s="14" t="s">
        <v>255</v>
      </c>
      <c r="C504" s="14" t="s">
        <v>256</v>
      </c>
      <c r="D504" s="14" t="s">
        <v>17</v>
      </c>
      <c r="E504" s="15">
        <v>20.27</v>
      </c>
      <c r="F504" s="16">
        <f>E504*1</f>
        <v>20.27</v>
      </c>
      <c r="G504" s="17"/>
      <c r="H504" s="18"/>
    </row>
    <row r="505" spans="1:8" ht="12.75">
      <c r="A505" s="14" t="s">
        <v>254</v>
      </c>
      <c r="B505" s="14" t="s">
        <v>255</v>
      </c>
      <c r="C505" s="14" t="s">
        <v>256</v>
      </c>
      <c r="D505" s="14" t="s">
        <v>20</v>
      </c>
      <c r="E505" s="15">
        <v>7.86</v>
      </c>
      <c r="F505" s="16">
        <f aca="true" t="shared" si="57" ref="F505:F506">E505*2</f>
        <v>15.72</v>
      </c>
      <c r="G505" s="17"/>
      <c r="H505" s="18"/>
    </row>
    <row r="506" spans="1:8" ht="12.75">
      <c r="A506" s="14" t="s">
        <v>254</v>
      </c>
      <c r="B506" s="14" t="s">
        <v>255</v>
      </c>
      <c r="C506" s="14" t="s">
        <v>256</v>
      </c>
      <c r="D506" s="14" t="s">
        <v>20</v>
      </c>
      <c r="E506" s="15">
        <v>7.9</v>
      </c>
      <c r="F506" s="16">
        <f t="shared" si="57"/>
        <v>15.8</v>
      </c>
      <c r="G506" s="17"/>
      <c r="H506" s="18"/>
    </row>
    <row r="507" spans="1:8" ht="12.75">
      <c r="A507" s="14" t="s">
        <v>254</v>
      </c>
      <c r="B507" s="14" t="s">
        <v>255</v>
      </c>
      <c r="C507" s="14" t="s">
        <v>256</v>
      </c>
      <c r="D507" s="14" t="s">
        <v>161</v>
      </c>
      <c r="E507" s="15">
        <v>5</v>
      </c>
      <c r="F507" s="16">
        <f>E507*1/2</f>
        <v>2.5</v>
      </c>
      <c r="G507" s="17"/>
      <c r="H507" s="18"/>
    </row>
    <row r="508" spans="1:8" ht="12.75">
      <c r="A508" s="14" t="s">
        <v>254</v>
      </c>
      <c r="B508" s="14" t="s">
        <v>255</v>
      </c>
      <c r="C508" s="14" t="s">
        <v>256</v>
      </c>
      <c r="D508" s="14" t="s">
        <v>20</v>
      </c>
      <c r="E508" s="15">
        <v>12.51</v>
      </c>
      <c r="F508" s="16">
        <f aca="true" t="shared" si="58" ref="F508:F509">E508*2</f>
        <v>25.02</v>
      </c>
      <c r="G508" s="17"/>
      <c r="H508" s="18"/>
    </row>
    <row r="509" spans="1:8" ht="12.75">
      <c r="A509" s="14" t="s">
        <v>254</v>
      </c>
      <c r="B509" s="14" t="s">
        <v>255</v>
      </c>
      <c r="C509" s="14" t="s">
        <v>256</v>
      </c>
      <c r="D509" s="14" t="s">
        <v>20</v>
      </c>
      <c r="E509" s="15">
        <v>12.11</v>
      </c>
      <c r="F509" s="16">
        <f t="shared" si="58"/>
        <v>24.22</v>
      </c>
      <c r="G509" s="17"/>
      <c r="H509" s="18"/>
    </row>
    <row r="510" spans="1:8" ht="12.75">
      <c r="A510" s="14" t="s">
        <v>254</v>
      </c>
      <c r="B510" s="14" t="s">
        <v>255</v>
      </c>
      <c r="C510" s="14" t="s">
        <v>256</v>
      </c>
      <c r="D510" s="14" t="s">
        <v>73</v>
      </c>
      <c r="E510" s="15">
        <v>7.71</v>
      </c>
      <c r="F510" s="16">
        <f aca="true" t="shared" si="59" ref="F510:F512">E510*1/2</f>
        <v>3.855</v>
      </c>
      <c r="G510" s="17"/>
      <c r="H510" s="18"/>
    </row>
    <row r="511" spans="1:8" ht="12.75">
      <c r="A511" s="14" t="s">
        <v>254</v>
      </c>
      <c r="B511" s="14" t="s">
        <v>255</v>
      </c>
      <c r="C511" s="14" t="s">
        <v>256</v>
      </c>
      <c r="D511" s="14" t="s">
        <v>161</v>
      </c>
      <c r="E511" s="15">
        <v>13.25</v>
      </c>
      <c r="F511" s="16">
        <f t="shared" si="59"/>
        <v>6.625</v>
      </c>
      <c r="G511" s="17"/>
      <c r="H511" s="18"/>
    </row>
    <row r="512" spans="1:8" ht="12.75">
      <c r="A512" s="14" t="s">
        <v>254</v>
      </c>
      <c r="B512" s="14" t="s">
        <v>255</v>
      </c>
      <c r="C512" s="14" t="s">
        <v>256</v>
      </c>
      <c r="D512" s="14" t="s">
        <v>161</v>
      </c>
      <c r="E512" s="15">
        <v>18.83</v>
      </c>
      <c r="F512" s="16">
        <f t="shared" si="59"/>
        <v>9.415</v>
      </c>
      <c r="G512" s="17"/>
      <c r="H512" s="18"/>
    </row>
    <row r="513" spans="1:8" ht="12.75">
      <c r="A513" s="14" t="s">
        <v>254</v>
      </c>
      <c r="B513" s="14" t="s">
        <v>255</v>
      </c>
      <c r="C513" s="14" t="s">
        <v>256</v>
      </c>
      <c r="D513" s="14" t="s">
        <v>20</v>
      </c>
      <c r="E513" s="15">
        <v>2.08</v>
      </c>
      <c r="F513" s="16">
        <f>E513*2</f>
        <v>4.16</v>
      </c>
      <c r="G513" s="17"/>
      <c r="H513" s="18"/>
    </row>
    <row r="514" spans="1:8" ht="12.75">
      <c r="A514" s="14" t="s">
        <v>254</v>
      </c>
      <c r="B514" s="14" t="s">
        <v>255</v>
      </c>
      <c r="C514" s="14" t="s">
        <v>256</v>
      </c>
      <c r="D514" s="14" t="s">
        <v>73</v>
      </c>
      <c r="E514" s="15">
        <v>5</v>
      </c>
      <c r="F514" s="16">
        <f>E514*1/2</f>
        <v>2.5</v>
      </c>
      <c r="G514" s="17"/>
      <c r="H514" s="18"/>
    </row>
    <row r="515" spans="1:8" ht="12.75">
      <c r="A515" s="14" t="s">
        <v>254</v>
      </c>
      <c r="B515" s="14" t="s">
        <v>255</v>
      </c>
      <c r="C515" s="14" t="s">
        <v>256</v>
      </c>
      <c r="D515" s="14" t="s">
        <v>20</v>
      </c>
      <c r="E515" s="15">
        <v>9.07</v>
      </c>
      <c r="F515" s="16">
        <f aca="true" t="shared" si="60" ref="F515:F519">E515*2</f>
        <v>18.14</v>
      </c>
      <c r="G515" s="17"/>
      <c r="H515" s="18"/>
    </row>
    <row r="516" spans="1:8" ht="12.75">
      <c r="A516" s="14" t="s">
        <v>254</v>
      </c>
      <c r="B516" s="14" t="s">
        <v>255</v>
      </c>
      <c r="C516" s="14" t="s">
        <v>256</v>
      </c>
      <c r="D516" s="14" t="s">
        <v>20</v>
      </c>
      <c r="E516" s="15">
        <v>14.09</v>
      </c>
      <c r="F516" s="16">
        <f t="shared" si="60"/>
        <v>28.18</v>
      </c>
      <c r="G516" s="17"/>
      <c r="H516" s="18"/>
    </row>
    <row r="517" spans="1:8" ht="12.75">
      <c r="A517" s="14" t="s">
        <v>254</v>
      </c>
      <c r="B517" s="14" t="s">
        <v>255</v>
      </c>
      <c r="C517" s="14" t="s">
        <v>256</v>
      </c>
      <c r="D517" s="14" t="s">
        <v>20</v>
      </c>
      <c r="E517" s="15">
        <v>2.84</v>
      </c>
      <c r="F517" s="16">
        <f t="shared" si="60"/>
        <v>5.68</v>
      </c>
      <c r="G517" s="17"/>
      <c r="H517" s="18"/>
    </row>
    <row r="518" spans="1:8" ht="12.75">
      <c r="A518" s="14" t="s">
        <v>254</v>
      </c>
      <c r="B518" s="14" t="s">
        <v>255</v>
      </c>
      <c r="C518" s="14" t="s">
        <v>256</v>
      </c>
      <c r="D518" s="14" t="s">
        <v>20</v>
      </c>
      <c r="E518" s="15">
        <v>20.28</v>
      </c>
      <c r="F518" s="16">
        <f t="shared" si="60"/>
        <v>40.56</v>
      </c>
      <c r="G518" s="17"/>
      <c r="H518" s="18"/>
    </row>
    <row r="519" spans="1:8" ht="12.75">
      <c r="A519" s="14" t="s">
        <v>254</v>
      </c>
      <c r="B519" s="14" t="s">
        <v>255</v>
      </c>
      <c r="C519" s="14" t="s">
        <v>256</v>
      </c>
      <c r="D519" s="14" t="s">
        <v>20</v>
      </c>
      <c r="E519" s="15">
        <v>20.27</v>
      </c>
      <c r="F519" s="16">
        <f t="shared" si="60"/>
        <v>40.54</v>
      </c>
      <c r="G519" s="17"/>
      <c r="H519" s="18"/>
    </row>
    <row r="520" spans="1:8" ht="12.75">
      <c r="A520" s="14" t="s">
        <v>254</v>
      </c>
      <c r="B520" s="14" t="s">
        <v>255</v>
      </c>
      <c r="C520" s="14" t="s">
        <v>260</v>
      </c>
      <c r="D520" s="14" t="s">
        <v>261</v>
      </c>
      <c r="E520" s="15">
        <v>1796.76</v>
      </c>
      <c r="F520" s="16">
        <f aca="true" t="shared" si="61" ref="F520:F522">E520*1</f>
        <v>1796.76</v>
      </c>
      <c r="G520" s="17"/>
      <c r="H520" s="18"/>
    </row>
    <row r="521" spans="1:8" ht="12.75">
      <c r="A521" s="14" t="s">
        <v>254</v>
      </c>
      <c r="B521" s="14" t="s">
        <v>255</v>
      </c>
      <c r="C521" s="14" t="s">
        <v>260</v>
      </c>
      <c r="D521" s="14" t="s">
        <v>67</v>
      </c>
      <c r="E521" s="15">
        <v>4.02</v>
      </c>
      <c r="F521" s="16">
        <f t="shared" si="61"/>
        <v>4.02</v>
      </c>
      <c r="G521" s="17"/>
      <c r="H521" s="18"/>
    </row>
    <row r="522" spans="1:8" ht="12.75">
      <c r="A522" s="14" t="s">
        <v>254</v>
      </c>
      <c r="B522" s="14" t="s">
        <v>255</v>
      </c>
      <c r="C522" s="14" t="s">
        <v>260</v>
      </c>
      <c r="D522" s="14" t="s">
        <v>67</v>
      </c>
      <c r="E522" s="15">
        <v>4.21</v>
      </c>
      <c r="F522" s="16">
        <f t="shared" si="61"/>
        <v>4.21</v>
      </c>
      <c r="G522" s="17"/>
      <c r="H522" s="18"/>
    </row>
    <row r="523" spans="1:8" ht="12.75">
      <c r="A523" s="14" t="s">
        <v>254</v>
      </c>
      <c r="B523" s="14" t="s">
        <v>255</v>
      </c>
      <c r="C523" s="14" t="s">
        <v>260</v>
      </c>
      <c r="D523" s="14" t="s">
        <v>20</v>
      </c>
      <c r="E523" s="15">
        <v>20.09</v>
      </c>
      <c r="F523" s="16">
        <f aca="true" t="shared" si="62" ref="F523:F524">E523*2</f>
        <v>40.18</v>
      </c>
      <c r="G523" s="17"/>
      <c r="H523" s="18"/>
    </row>
    <row r="524" spans="1:8" ht="12.75">
      <c r="A524" s="14" t="s">
        <v>254</v>
      </c>
      <c r="B524" s="14" t="s">
        <v>255</v>
      </c>
      <c r="C524" s="14" t="s">
        <v>260</v>
      </c>
      <c r="D524" s="14" t="s">
        <v>20</v>
      </c>
      <c r="E524" s="15">
        <v>20.02</v>
      </c>
      <c r="F524" s="16">
        <f t="shared" si="62"/>
        <v>40.04</v>
      </c>
      <c r="G524" s="17"/>
      <c r="H524" s="18"/>
    </row>
    <row r="525" spans="1:8" ht="12.75">
      <c r="A525" s="14" t="s">
        <v>262</v>
      </c>
      <c r="B525" s="14" t="s">
        <v>263</v>
      </c>
      <c r="C525" s="14" t="s">
        <v>264</v>
      </c>
      <c r="D525" s="14" t="s">
        <v>265</v>
      </c>
      <c r="E525" s="15">
        <v>43.92</v>
      </c>
      <c r="F525" s="16">
        <f aca="true" t="shared" si="63" ref="F525:F527">E525*1/2</f>
        <v>21.96</v>
      </c>
      <c r="G525" s="17"/>
      <c r="H525" s="18"/>
    </row>
    <row r="526" spans="1:8" ht="12.75">
      <c r="A526" s="14" t="s">
        <v>262</v>
      </c>
      <c r="B526" s="14" t="s">
        <v>263</v>
      </c>
      <c r="C526" s="14" t="s">
        <v>264</v>
      </c>
      <c r="D526" s="14" t="s">
        <v>266</v>
      </c>
      <c r="E526" s="15">
        <v>23.76</v>
      </c>
      <c r="F526" s="16">
        <f t="shared" si="63"/>
        <v>11.88</v>
      </c>
      <c r="G526" s="17"/>
      <c r="H526" s="18"/>
    </row>
    <row r="527" spans="1:8" ht="12.75">
      <c r="A527" s="14" t="s">
        <v>262</v>
      </c>
      <c r="B527" s="14" t="s">
        <v>263</v>
      </c>
      <c r="C527" s="14" t="s">
        <v>264</v>
      </c>
      <c r="D527" s="14" t="s">
        <v>266</v>
      </c>
      <c r="E527" s="15">
        <v>23.76</v>
      </c>
      <c r="F527" s="16">
        <f t="shared" si="63"/>
        <v>11.88</v>
      </c>
      <c r="G527" s="17"/>
      <c r="H527" s="18"/>
    </row>
    <row r="528" spans="1:8" ht="12.75">
      <c r="A528" s="14" t="s">
        <v>262</v>
      </c>
      <c r="B528" s="14" t="s">
        <v>263</v>
      </c>
      <c r="C528" s="14" t="s">
        <v>264</v>
      </c>
      <c r="D528" s="14" t="s">
        <v>135</v>
      </c>
      <c r="E528" s="15">
        <v>60.16</v>
      </c>
      <c r="F528" s="16">
        <f>E528*1/30</f>
        <v>2.005333333333333</v>
      </c>
      <c r="G528" s="17"/>
      <c r="H528" s="18"/>
    </row>
    <row r="529" spans="1:8" ht="12.75">
      <c r="A529" s="14" t="s">
        <v>262</v>
      </c>
      <c r="B529" s="14" t="s">
        <v>263</v>
      </c>
      <c r="C529" s="14" t="s">
        <v>264</v>
      </c>
      <c r="D529" s="14" t="s">
        <v>265</v>
      </c>
      <c r="E529" s="15">
        <v>46.56</v>
      </c>
      <c r="F529" s="16">
        <f>E529*1/2</f>
        <v>23.28</v>
      </c>
      <c r="G529" s="17"/>
      <c r="H529" s="18"/>
    </row>
    <row r="530" spans="1:8" ht="12.75">
      <c r="A530" s="14" t="s">
        <v>262</v>
      </c>
      <c r="B530" s="14" t="s">
        <v>263</v>
      </c>
      <c r="C530" s="14" t="s">
        <v>264</v>
      </c>
      <c r="D530" s="14" t="s">
        <v>17</v>
      </c>
      <c r="E530" s="15">
        <v>35.32</v>
      </c>
      <c r="F530" s="16">
        <f>E530*2</f>
        <v>70.64</v>
      </c>
      <c r="G530" s="17"/>
      <c r="H530" s="18"/>
    </row>
    <row r="531" spans="1:8" ht="12.75">
      <c r="A531" s="14" t="s">
        <v>262</v>
      </c>
      <c r="B531" s="14" t="s">
        <v>263</v>
      </c>
      <c r="C531" s="14" t="s">
        <v>264</v>
      </c>
      <c r="D531" s="14" t="s">
        <v>69</v>
      </c>
      <c r="E531" s="15">
        <v>89.64</v>
      </c>
      <c r="F531" s="16">
        <f aca="true" t="shared" si="64" ref="F531:F534">E531*1/2</f>
        <v>44.82</v>
      </c>
      <c r="G531" s="17"/>
      <c r="H531" s="18"/>
    </row>
    <row r="532" spans="1:8" ht="12.75">
      <c r="A532" s="14" t="s">
        <v>262</v>
      </c>
      <c r="B532" s="14" t="s">
        <v>263</v>
      </c>
      <c r="C532" s="14" t="s">
        <v>264</v>
      </c>
      <c r="D532" s="14" t="s">
        <v>267</v>
      </c>
      <c r="E532" s="15">
        <v>48.07</v>
      </c>
      <c r="F532" s="16">
        <f t="shared" si="64"/>
        <v>24.035</v>
      </c>
      <c r="G532" s="17"/>
      <c r="H532" s="18"/>
    </row>
    <row r="533" spans="1:8" ht="12.75">
      <c r="A533" s="14" t="s">
        <v>262</v>
      </c>
      <c r="B533" s="14" t="s">
        <v>263</v>
      </c>
      <c r="C533" s="14" t="s">
        <v>264</v>
      </c>
      <c r="D533" s="14" t="s">
        <v>268</v>
      </c>
      <c r="E533" s="15">
        <v>23.76</v>
      </c>
      <c r="F533" s="16">
        <f t="shared" si="64"/>
        <v>11.88</v>
      </c>
      <c r="G533" s="17"/>
      <c r="H533" s="18"/>
    </row>
    <row r="534" spans="1:8" ht="12.75">
      <c r="A534" s="14" t="s">
        <v>262</v>
      </c>
      <c r="B534" s="14" t="s">
        <v>263</v>
      </c>
      <c r="C534" s="14" t="s">
        <v>264</v>
      </c>
      <c r="D534" s="14" t="s">
        <v>268</v>
      </c>
      <c r="E534" s="15">
        <v>23.76</v>
      </c>
      <c r="F534" s="16">
        <f t="shared" si="64"/>
        <v>11.88</v>
      </c>
      <c r="G534" s="17"/>
      <c r="H534" s="18"/>
    </row>
    <row r="535" spans="1:8" ht="12.75">
      <c r="A535" s="14" t="s">
        <v>262</v>
      </c>
      <c r="B535" s="14" t="s">
        <v>263</v>
      </c>
      <c r="C535" s="14" t="s">
        <v>264</v>
      </c>
      <c r="D535" s="14" t="s">
        <v>17</v>
      </c>
      <c r="E535" s="15">
        <v>55.34</v>
      </c>
      <c r="F535" s="16">
        <f aca="true" t="shared" si="65" ref="F535:F543">E535*2</f>
        <v>110.68</v>
      </c>
      <c r="G535" s="17"/>
      <c r="H535" s="18"/>
    </row>
    <row r="536" spans="1:8" ht="12.75">
      <c r="A536" s="14" t="s">
        <v>262</v>
      </c>
      <c r="B536" s="14" t="s">
        <v>263</v>
      </c>
      <c r="C536" s="14" t="s">
        <v>264</v>
      </c>
      <c r="D536" s="14" t="s">
        <v>31</v>
      </c>
      <c r="E536" s="15">
        <v>47.92</v>
      </c>
      <c r="F536" s="16">
        <f t="shared" si="65"/>
        <v>95.84</v>
      </c>
      <c r="G536" s="17"/>
      <c r="H536" s="18"/>
    </row>
    <row r="537" spans="1:8" ht="12.75">
      <c r="A537" s="14" t="s">
        <v>262</v>
      </c>
      <c r="B537" s="14" t="s">
        <v>263</v>
      </c>
      <c r="C537" s="14" t="s">
        <v>264</v>
      </c>
      <c r="D537" s="14" t="s">
        <v>32</v>
      </c>
      <c r="E537" s="15">
        <v>47.92</v>
      </c>
      <c r="F537" s="16">
        <f t="shared" si="65"/>
        <v>95.84</v>
      </c>
      <c r="G537" s="17"/>
      <c r="H537" s="18"/>
    </row>
    <row r="538" spans="1:8" ht="12.75">
      <c r="A538" s="14" t="s">
        <v>262</v>
      </c>
      <c r="B538" s="14" t="s">
        <v>263</v>
      </c>
      <c r="C538" s="14" t="s">
        <v>264</v>
      </c>
      <c r="D538" s="14" t="s">
        <v>33</v>
      </c>
      <c r="E538" s="15">
        <v>48</v>
      </c>
      <c r="F538" s="16">
        <f t="shared" si="65"/>
        <v>96</v>
      </c>
      <c r="G538" s="17"/>
      <c r="H538" s="18"/>
    </row>
    <row r="539" spans="1:8" ht="12.75">
      <c r="A539" s="14" t="s">
        <v>262</v>
      </c>
      <c r="B539" s="14" t="s">
        <v>263</v>
      </c>
      <c r="C539" s="14" t="s">
        <v>264</v>
      </c>
      <c r="D539" s="14" t="s">
        <v>169</v>
      </c>
      <c r="E539" s="15">
        <v>48</v>
      </c>
      <c r="F539" s="16">
        <f t="shared" si="65"/>
        <v>96</v>
      </c>
      <c r="G539" s="17"/>
      <c r="H539" s="18"/>
    </row>
    <row r="540" spans="1:8" ht="12.75">
      <c r="A540" s="14" t="s">
        <v>262</v>
      </c>
      <c r="B540" s="14" t="s">
        <v>263</v>
      </c>
      <c r="C540" s="14" t="s">
        <v>264</v>
      </c>
      <c r="D540" s="14" t="s">
        <v>20</v>
      </c>
      <c r="E540" s="15">
        <v>16.2</v>
      </c>
      <c r="F540" s="16">
        <f t="shared" si="65"/>
        <v>32.4</v>
      </c>
      <c r="G540" s="17"/>
      <c r="H540" s="18"/>
    </row>
    <row r="541" spans="1:8" ht="12.75">
      <c r="A541" s="14" t="s">
        <v>262</v>
      </c>
      <c r="B541" s="14" t="s">
        <v>263</v>
      </c>
      <c r="C541" s="14" t="s">
        <v>264</v>
      </c>
      <c r="D541" s="14" t="s">
        <v>20</v>
      </c>
      <c r="E541" s="15">
        <v>16.2</v>
      </c>
      <c r="F541" s="16">
        <f t="shared" si="65"/>
        <v>32.4</v>
      </c>
      <c r="G541" s="17"/>
      <c r="H541" s="18"/>
    </row>
    <row r="542" spans="1:8" ht="12.75">
      <c r="A542" s="14" t="s">
        <v>262</v>
      </c>
      <c r="B542" s="14" t="s">
        <v>263</v>
      </c>
      <c r="C542" s="14" t="s">
        <v>264</v>
      </c>
      <c r="D542" s="14" t="s">
        <v>20</v>
      </c>
      <c r="E542" s="15">
        <v>16.2</v>
      </c>
      <c r="F542" s="16">
        <f t="shared" si="65"/>
        <v>32.4</v>
      </c>
      <c r="G542" s="17"/>
      <c r="H542" s="18"/>
    </row>
    <row r="543" spans="1:8" ht="12.75">
      <c r="A543" s="14" t="s">
        <v>262</v>
      </c>
      <c r="B543" s="14" t="s">
        <v>263</v>
      </c>
      <c r="C543" s="14" t="s">
        <v>264</v>
      </c>
      <c r="D543" s="14" t="s">
        <v>20</v>
      </c>
      <c r="E543" s="15">
        <v>16.2</v>
      </c>
      <c r="F543" s="16">
        <f t="shared" si="65"/>
        <v>32.4</v>
      </c>
      <c r="G543" s="17"/>
      <c r="H543" s="18"/>
    </row>
    <row r="544" spans="1:8" ht="12.75">
      <c r="A544" s="14" t="s">
        <v>269</v>
      </c>
      <c r="B544" s="14" t="s">
        <v>270</v>
      </c>
      <c r="C544" s="14" t="s">
        <v>271</v>
      </c>
      <c r="D544" s="14" t="s">
        <v>272</v>
      </c>
      <c r="E544" s="15">
        <v>13.82</v>
      </c>
      <c r="F544" s="16">
        <f aca="true" t="shared" si="66" ref="F544:F569">E544*1/2</f>
        <v>6.91</v>
      </c>
      <c r="G544" s="17"/>
      <c r="H544" s="18"/>
    </row>
    <row r="545" spans="1:8" ht="12.75">
      <c r="A545" s="14" t="s">
        <v>269</v>
      </c>
      <c r="B545" s="14" t="s">
        <v>270</v>
      </c>
      <c r="C545" s="14" t="s">
        <v>271</v>
      </c>
      <c r="D545" s="14" t="s">
        <v>273</v>
      </c>
      <c r="E545" s="15">
        <v>21.82</v>
      </c>
      <c r="F545" s="16">
        <f t="shared" si="66"/>
        <v>10.91</v>
      </c>
      <c r="G545" s="17"/>
      <c r="H545" s="18"/>
    </row>
    <row r="546" spans="1:8" ht="12.75">
      <c r="A546" s="14" t="s">
        <v>269</v>
      </c>
      <c r="B546" s="14" t="s">
        <v>270</v>
      </c>
      <c r="C546" s="14" t="s">
        <v>271</v>
      </c>
      <c r="D546" s="14" t="s">
        <v>273</v>
      </c>
      <c r="E546" s="15">
        <v>13.82</v>
      </c>
      <c r="F546" s="16">
        <f t="shared" si="66"/>
        <v>6.91</v>
      </c>
      <c r="G546" s="17"/>
      <c r="H546" s="18"/>
    </row>
    <row r="547" spans="1:8" ht="12.75">
      <c r="A547" s="14" t="s">
        <v>269</v>
      </c>
      <c r="B547" s="14" t="s">
        <v>270</v>
      </c>
      <c r="C547" s="14" t="s">
        <v>271</v>
      </c>
      <c r="D547" s="14" t="s">
        <v>274</v>
      </c>
      <c r="E547" s="15">
        <v>28.37</v>
      </c>
      <c r="F547" s="16">
        <f t="shared" si="66"/>
        <v>14.185</v>
      </c>
      <c r="G547" s="17"/>
      <c r="H547" s="18"/>
    </row>
    <row r="548" spans="1:8" ht="12.75">
      <c r="A548" s="14" t="s">
        <v>269</v>
      </c>
      <c r="B548" s="14" t="s">
        <v>270</v>
      </c>
      <c r="C548" s="14" t="s">
        <v>271</v>
      </c>
      <c r="D548" s="14" t="s">
        <v>69</v>
      </c>
      <c r="E548" s="15">
        <v>60.18</v>
      </c>
      <c r="F548" s="16">
        <f t="shared" si="66"/>
        <v>30.09</v>
      </c>
      <c r="G548" s="17"/>
      <c r="H548" s="18"/>
    </row>
    <row r="549" spans="1:8" ht="12.75">
      <c r="A549" s="14" t="s">
        <v>269</v>
      </c>
      <c r="B549" s="14" t="s">
        <v>270</v>
      </c>
      <c r="C549" s="14" t="s">
        <v>271</v>
      </c>
      <c r="D549" s="14" t="s">
        <v>275</v>
      </c>
      <c r="E549" s="15">
        <v>72.02</v>
      </c>
      <c r="F549" s="16">
        <f t="shared" si="66"/>
        <v>36.01</v>
      </c>
      <c r="G549" s="17"/>
      <c r="H549" s="18"/>
    </row>
    <row r="550" spans="1:8" ht="12.75">
      <c r="A550" s="14" t="s">
        <v>269</v>
      </c>
      <c r="B550" s="14" t="s">
        <v>270</v>
      </c>
      <c r="C550" s="14" t="s">
        <v>271</v>
      </c>
      <c r="D550" s="14" t="s">
        <v>144</v>
      </c>
      <c r="E550" s="15">
        <v>13.82</v>
      </c>
      <c r="F550" s="16">
        <f t="shared" si="66"/>
        <v>6.91</v>
      </c>
      <c r="G550" s="17"/>
      <c r="H550" s="18"/>
    </row>
    <row r="551" spans="1:8" ht="12.75">
      <c r="A551" s="14" t="s">
        <v>269</v>
      </c>
      <c r="B551" s="14" t="s">
        <v>270</v>
      </c>
      <c r="C551" s="14" t="s">
        <v>271</v>
      </c>
      <c r="D551" s="14" t="s">
        <v>198</v>
      </c>
      <c r="E551" s="15">
        <v>21.33</v>
      </c>
      <c r="F551" s="16">
        <f t="shared" si="66"/>
        <v>10.665</v>
      </c>
      <c r="G551" s="17"/>
      <c r="H551" s="18"/>
    </row>
    <row r="552" spans="1:8" ht="12.75">
      <c r="A552" s="14" t="s">
        <v>269</v>
      </c>
      <c r="B552" s="14" t="s">
        <v>270</v>
      </c>
      <c r="C552" s="14" t="s">
        <v>271</v>
      </c>
      <c r="D552" s="14" t="s">
        <v>201</v>
      </c>
      <c r="E552" s="15">
        <v>11.22</v>
      </c>
      <c r="F552" s="16">
        <f t="shared" si="66"/>
        <v>5.61</v>
      </c>
      <c r="G552" s="17"/>
      <c r="H552" s="18"/>
    </row>
    <row r="553" spans="1:8" ht="12.75">
      <c r="A553" s="14" t="s">
        <v>276</v>
      </c>
      <c r="B553" s="14" t="s">
        <v>277</v>
      </c>
      <c r="C553" s="14" t="s">
        <v>278</v>
      </c>
      <c r="D553" s="14" t="s">
        <v>279</v>
      </c>
      <c r="E553" s="15">
        <v>133.55</v>
      </c>
      <c r="F553" s="16">
        <f t="shared" si="66"/>
        <v>66.775</v>
      </c>
      <c r="G553" s="17"/>
      <c r="H553" s="18"/>
    </row>
    <row r="554" spans="1:8" ht="12.75">
      <c r="A554" s="14" t="s">
        <v>276</v>
      </c>
      <c r="B554" s="14" t="s">
        <v>277</v>
      </c>
      <c r="C554" s="14" t="s">
        <v>278</v>
      </c>
      <c r="D554" s="14" t="s">
        <v>103</v>
      </c>
      <c r="E554" s="15">
        <v>6.7</v>
      </c>
      <c r="F554" s="16">
        <f t="shared" si="66"/>
        <v>3.35</v>
      </c>
      <c r="G554" s="17"/>
      <c r="H554" s="18"/>
    </row>
    <row r="555" spans="1:8" ht="12.75">
      <c r="A555" s="14" t="s">
        <v>276</v>
      </c>
      <c r="B555" s="14" t="s">
        <v>277</v>
      </c>
      <c r="C555" s="14" t="s">
        <v>278</v>
      </c>
      <c r="D555" s="14" t="s">
        <v>103</v>
      </c>
      <c r="E555" s="15">
        <v>6.7</v>
      </c>
      <c r="F555" s="16">
        <f t="shared" si="66"/>
        <v>3.35</v>
      </c>
      <c r="G555" s="17"/>
      <c r="H555" s="18"/>
    </row>
    <row r="556" spans="1:8" ht="12.75">
      <c r="A556" s="14" t="s">
        <v>276</v>
      </c>
      <c r="B556" s="14" t="s">
        <v>277</v>
      </c>
      <c r="C556" s="14" t="s">
        <v>278</v>
      </c>
      <c r="D556" s="14" t="s">
        <v>273</v>
      </c>
      <c r="E556" s="15">
        <v>13.82</v>
      </c>
      <c r="F556" s="16">
        <f t="shared" si="66"/>
        <v>6.91</v>
      </c>
      <c r="G556" s="17"/>
      <c r="H556" s="18"/>
    </row>
    <row r="557" spans="1:8" ht="12.75">
      <c r="A557" s="14" t="s">
        <v>276</v>
      </c>
      <c r="B557" s="14" t="s">
        <v>277</v>
      </c>
      <c r="C557" s="14" t="s">
        <v>278</v>
      </c>
      <c r="D557" s="14" t="s">
        <v>273</v>
      </c>
      <c r="E557" s="15">
        <v>13.82</v>
      </c>
      <c r="F557" s="16">
        <f t="shared" si="66"/>
        <v>6.91</v>
      </c>
      <c r="G557" s="17"/>
      <c r="H557" s="18"/>
    </row>
    <row r="558" spans="1:8" ht="12.75">
      <c r="A558" s="14" t="s">
        <v>276</v>
      </c>
      <c r="B558" s="14" t="s">
        <v>277</v>
      </c>
      <c r="C558" s="14" t="s">
        <v>278</v>
      </c>
      <c r="D558" s="14" t="s">
        <v>198</v>
      </c>
      <c r="E558" s="15">
        <v>10.8</v>
      </c>
      <c r="F558" s="16">
        <f t="shared" si="66"/>
        <v>5.4</v>
      </c>
      <c r="G558" s="17"/>
      <c r="H558" s="18"/>
    </row>
    <row r="559" spans="1:8" ht="12.75">
      <c r="A559" s="14" t="s">
        <v>276</v>
      </c>
      <c r="B559" s="14" t="s">
        <v>277</v>
      </c>
      <c r="C559" s="14" t="s">
        <v>278</v>
      </c>
      <c r="D559" s="14" t="s">
        <v>201</v>
      </c>
      <c r="E559" s="15">
        <v>77.88</v>
      </c>
      <c r="F559" s="16">
        <f t="shared" si="66"/>
        <v>38.94</v>
      </c>
      <c r="G559" s="17"/>
      <c r="H559" s="18"/>
    </row>
    <row r="560" spans="1:8" ht="12.75">
      <c r="A560" s="14" t="s">
        <v>280</v>
      </c>
      <c r="B560" s="14" t="s">
        <v>281</v>
      </c>
      <c r="C560" s="14" t="s">
        <v>282</v>
      </c>
      <c r="D560" s="14" t="s">
        <v>283</v>
      </c>
      <c r="E560" s="15">
        <v>89.83</v>
      </c>
      <c r="F560" s="16">
        <f t="shared" si="66"/>
        <v>44.915</v>
      </c>
      <c r="G560" s="17"/>
      <c r="H560" s="18"/>
    </row>
    <row r="561" spans="1:8" ht="12.75">
      <c r="A561" s="14" t="s">
        <v>280</v>
      </c>
      <c r="B561" s="14" t="s">
        <v>281</v>
      </c>
      <c r="C561" s="14" t="s">
        <v>282</v>
      </c>
      <c r="D561" s="14" t="s">
        <v>284</v>
      </c>
      <c r="E561" s="15">
        <v>11.1</v>
      </c>
      <c r="F561" s="16">
        <f t="shared" si="66"/>
        <v>5.55</v>
      </c>
      <c r="G561" s="17"/>
      <c r="H561" s="18"/>
    </row>
    <row r="562" spans="1:8" ht="12.75">
      <c r="A562" s="14" t="s">
        <v>280</v>
      </c>
      <c r="B562" s="14" t="s">
        <v>281</v>
      </c>
      <c r="C562" s="14" t="s">
        <v>282</v>
      </c>
      <c r="D562" s="14" t="s">
        <v>103</v>
      </c>
      <c r="E562" s="15">
        <v>11.04</v>
      </c>
      <c r="F562" s="16">
        <f t="shared" si="66"/>
        <v>5.52</v>
      </c>
      <c r="G562" s="17"/>
      <c r="H562" s="18"/>
    </row>
    <row r="563" spans="1:8" ht="12.75">
      <c r="A563" s="14" t="s">
        <v>280</v>
      </c>
      <c r="B563" s="14" t="s">
        <v>281</v>
      </c>
      <c r="C563" s="14" t="s">
        <v>282</v>
      </c>
      <c r="D563" s="14" t="s">
        <v>17</v>
      </c>
      <c r="E563" s="15">
        <v>4.88</v>
      </c>
      <c r="F563" s="16">
        <f t="shared" si="66"/>
        <v>2.44</v>
      </c>
      <c r="G563" s="17"/>
      <c r="H563" s="18"/>
    </row>
    <row r="564" spans="1:8" ht="12.75">
      <c r="A564" s="14" t="s">
        <v>280</v>
      </c>
      <c r="B564" s="14" t="s">
        <v>281</v>
      </c>
      <c r="C564" s="14" t="s">
        <v>282</v>
      </c>
      <c r="D564" s="14" t="s">
        <v>17</v>
      </c>
      <c r="E564" s="15">
        <v>141.86</v>
      </c>
      <c r="F564" s="16">
        <f t="shared" si="66"/>
        <v>70.93</v>
      </c>
      <c r="G564" s="17"/>
      <c r="H564" s="18"/>
    </row>
    <row r="565" spans="1:8" ht="12.75">
      <c r="A565" s="14" t="s">
        <v>280</v>
      </c>
      <c r="B565" s="14" t="s">
        <v>281</v>
      </c>
      <c r="C565" s="14" t="s">
        <v>282</v>
      </c>
      <c r="D565" s="14" t="s">
        <v>67</v>
      </c>
      <c r="E565" s="15">
        <v>1.87</v>
      </c>
      <c r="F565" s="16">
        <f t="shared" si="66"/>
        <v>0.935</v>
      </c>
      <c r="G565" s="17"/>
      <c r="H565" s="18"/>
    </row>
    <row r="566" spans="1:8" ht="12.75">
      <c r="A566" s="14" t="s">
        <v>280</v>
      </c>
      <c r="B566" s="14" t="s">
        <v>281</v>
      </c>
      <c r="C566" s="14" t="s">
        <v>282</v>
      </c>
      <c r="D566" s="14" t="s">
        <v>103</v>
      </c>
      <c r="E566" s="15">
        <v>35.95</v>
      </c>
      <c r="F566" s="16">
        <f t="shared" si="66"/>
        <v>17.975</v>
      </c>
      <c r="G566" s="17"/>
      <c r="H566" s="18"/>
    </row>
    <row r="567" spans="1:8" ht="12.75">
      <c r="A567" s="14" t="s">
        <v>280</v>
      </c>
      <c r="B567" s="14" t="s">
        <v>281</v>
      </c>
      <c r="C567" s="14" t="s">
        <v>282</v>
      </c>
      <c r="D567" s="14" t="s">
        <v>103</v>
      </c>
      <c r="E567" s="15">
        <v>11.68</v>
      </c>
      <c r="F567" s="16">
        <f t="shared" si="66"/>
        <v>5.84</v>
      </c>
      <c r="G567" s="17"/>
      <c r="H567" s="18"/>
    </row>
    <row r="568" spans="1:8" ht="12.75">
      <c r="A568" s="14" t="s">
        <v>280</v>
      </c>
      <c r="B568" s="14" t="s">
        <v>281</v>
      </c>
      <c r="C568" s="14" t="s">
        <v>282</v>
      </c>
      <c r="D568" s="14" t="s">
        <v>17</v>
      </c>
      <c r="E568" s="15">
        <v>11.11</v>
      </c>
      <c r="F568" s="16">
        <f t="shared" si="66"/>
        <v>5.555</v>
      </c>
      <c r="G568" s="17"/>
      <c r="H568" s="18"/>
    </row>
    <row r="569" spans="1:8" ht="12.75">
      <c r="A569" s="14" t="s">
        <v>280</v>
      </c>
      <c r="B569" s="14" t="s">
        <v>281</v>
      </c>
      <c r="C569" s="14" t="s">
        <v>282</v>
      </c>
      <c r="D569" s="14" t="s">
        <v>285</v>
      </c>
      <c r="E569" s="15">
        <v>33.13</v>
      </c>
      <c r="F569" s="16">
        <f t="shared" si="66"/>
        <v>16.565</v>
      </c>
      <c r="G569" s="17"/>
      <c r="H569" s="18"/>
    </row>
    <row r="570" spans="1:8" ht="12.75">
      <c r="A570" s="14" t="s">
        <v>280</v>
      </c>
      <c r="B570" s="14" t="s">
        <v>281</v>
      </c>
      <c r="C570" s="14" t="s">
        <v>282</v>
      </c>
      <c r="D570" s="14" t="s">
        <v>286</v>
      </c>
      <c r="E570" s="15">
        <v>27.38</v>
      </c>
      <c r="F570" s="16">
        <f>E570*1/30</f>
        <v>0.9126666666666666</v>
      </c>
      <c r="G570" s="17"/>
      <c r="H570" s="18"/>
    </row>
    <row r="571" spans="1:8" ht="12.75">
      <c r="A571" s="14" t="s">
        <v>280</v>
      </c>
      <c r="B571" s="14" t="s">
        <v>281</v>
      </c>
      <c r="C571" s="14" t="s">
        <v>282</v>
      </c>
      <c r="D571" s="14" t="s">
        <v>287</v>
      </c>
      <c r="E571" s="15">
        <v>17.67</v>
      </c>
      <c r="F571" s="16">
        <f aca="true" t="shared" si="67" ref="F571:F580">E571*1/2</f>
        <v>8.835</v>
      </c>
      <c r="G571" s="17"/>
      <c r="H571" s="18"/>
    </row>
    <row r="572" spans="1:8" ht="12.75">
      <c r="A572" s="14" t="s">
        <v>280</v>
      </c>
      <c r="B572" s="14" t="s">
        <v>281</v>
      </c>
      <c r="C572" s="14" t="s">
        <v>282</v>
      </c>
      <c r="D572" s="14" t="s">
        <v>67</v>
      </c>
      <c r="E572" s="15">
        <v>6.13</v>
      </c>
      <c r="F572" s="16">
        <f t="shared" si="67"/>
        <v>3.065</v>
      </c>
      <c r="G572" s="17"/>
      <c r="H572" s="18"/>
    </row>
    <row r="573" spans="1:8" ht="12.75">
      <c r="A573" s="14" t="s">
        <v>280</v>
      </c>
      <c r="B573" s="14" t="s">
        <v>281</v>
      </c>
      <c r="C573" s="14" t="s">
        <v>282</v>
      </c>
      <c r="D573" s="14" t="s">
        <v>135</v>
      </c>
      <c r="E573" s="15">
        <v>98.95</v>
      </c>
      <c r="F573" s="16">
        <f t="shared" si="67"/>
        <v>49.475</v>
      </c>
      <c r="G573" s="17"/>
      <c r="H573" s="18"/>
    </row>
    <row r="574" spans="1:8" ht="12.75">
      <c r="A574" s="14" t="s">
        <v>280</v>
      </c>
      <c r="B574" s="14" t="s">
        <v>281</v>
      </c>
      <c r="C574" s="14" t="s">
        <v>282</v>
      </c>
      <c r="D574" s="14" t="s">
        <v>103</v>
      </c>
      <c r="E574" s="15">
        <v>20.73</v>
      </c>
      <c r="F574" s="16">
        <f t="shared" si="67"/>
        <v>10.365</v>
      </c>
      <c r="G574" s="17"/>
      <c r="H574" s="18"/>
    </row>
    <row r="575" spans="1:8" ht="12.75">
      <c r="A575" s="14" t="s">
        <v>280</v>
      </c>
      <c r="B575" s="14" t="s">
        <v>281</v>
      </c>
      <c r="C575" s="14" t="s">
        <v>282</v>
      </c>
      <c r="D575" s="14" t="s">
        <v>67</v>
      </c>
      <c r="E575" s="15">
        <v>2.88</v>
      </c>
      <c r="F575" s="16">
        <f t="shared" si="67"/>
        <v>1.44</v>
      </c>
      <c r="G575" s="17"/>
      <c r="H575" s="18"/>
    </row>
    <row r="576" spans="1:8" ht="12.75">
      <c r="A576" s="14" t="s">
        <v>280</v>
      </c>
      <c r="B576" s="14" t="s">
        <v>281</v>
      </c>
      <c r="C576" s="14" t="s">
        <v>282</v>
      </c>
      <c r="D576" s="14" t="s">
        <v>103</v>
      </c>
      <c r="E576" s="15">
        <v>18.78</v>
      </c>
      <c r="F576" s="16">
        <f t="shared" si="67"/>
        <v>9.39</v>
      </c>
      <c r="G576" s="17"/>
      <c r="H576" s="18"/>
    </row>
    <row r="577" spans="1:8" ht="12.75">
      <c r="A577" s="14" t="s">
        <v>280</v>
      </c>
      <c r="B577" s="14" t="s">
        <v>281</v>
      </c>
      <c r="C577" s="14" t="s">
        <v>282</v>
      </c>
      <c r="D577" s="14" t="s">
        <v>103</v>
      </c>
      <c r="E577" s="15">
        <v>10.09</v>
      </c>
      <c r="F577" s="16">
        <f t="shared" si="67"/>
        <v>5.045</v>
      </c>
      <c r="G577" s="17"/>
      <c r="H577" s="18"/>
    </row>
    <row r="578" spans="1:8" ht="12.75">
      <c r="A578" s="14" t="s">
        <v>280</v>
      </c>
      <c r="B578" s="14" t="s">
        <v>281</v>
      </c>
      <c r="C578" s="14" t="s">
        <v>282</v>
      </c>
      <c r="D578" s="14" t="s">
        <v>67</v>
      </c>
      <c r="E578" s="15">
        <v>9.4</v>
      </c>
      <c r="F578" s="16">
        <f t="shared" si="67"/>
        <v>4.7</v>
      </c>
      <c r="G578" s="17"/>
      <c r="H578" s="18"/>
    </row>
    <row r="579" spans="1:8" ht="12.75">
      <c r="A579" s="14" t="s">
        <v>280</v>
      </c>
      <c r="B579" s="14" t="s">
        <v>281</v>
      </c>
      <c r="C579" s="14" t="s">
        <v>282</v>
      </c>
      <c r="D579" s="14" t="s">
        <v>228</v>
      </c>
      <c r="E579" s="15">
        <v>18.67</v>
      </c>
      <c r="F579" s="16">
        <f t="shared" si="67"/>
        <v>9.335</v>
      </c>
      <c r="G579" s="17"/>
      <c r="H579" s="18"/>
    </row>
    <row r="580" spans="1:8" ht="12.75">
      <c r="A580" s="14" t="s">
        <v>280</v>
      </c>
      <c r="B580" s="14" t="s">
        <v>281</v>
      </c>
      <c r="C580" s="14" t="s">
        <v>282</v>
      </c>
      <c r="D580" s="14" t="s">
        <v>103</v>
      </c>
      <c r="E580" s="15">
        <v>18.95</v>
      </c>
      <c r="F580" s="16">
        <f t="shared" si="67"/>
        <v>9.475</v>
      </c>
      <c r="G580" s="17"/>
      <c r="H580" s="18"/>
    </row>
    <row r="581" spans="1:8" ht="12.75">
      <c r="A581" s="14" t="s">
        <v>280</v>
      </c>
      <c r="B581" s="14" t="s">
        <v>281</v>
      </c>
      <c r="C581" s="14" t="s">
        <v>282</v>
      </c>
      <c r="D581" s="14" t="s">
        <v>26</v>
      </c>
      <c r="E581" s="15">
        <v>12.67</v>
      </c>
      <c r="F581" s="16">
        <f>E581*1/30</f>
        <v>0.42233333333333334</v>
      </c>
      <c r="G581" s="17"/>
      <c r="H581" s="18"/>
    </row>
    <row r="582" spans="1:8" ht="12.75">
      <c r="A582" s="14" t="s">
        <v>280</v>
      </c>
      <c r="B582" s="14" t="s">
        <v>281</v>
      </c>
      <c r="C582" s="14" t="s">
        <v>282</v>
      </c>
      <c r="D582" s="14" t="s">
        <v>103</v>
      </c>
      <c r="E582" s="15">
        <v>8.55</v>
      </c>
      <c r="F582" s="16">
        <f>E582*1/2</f>
        <v>4.275</v>
      </c>
      <c r="G582" s="17"/>
      <c r="H582" s="18"/>
    </row>
    <row r="583" spans="1:8" ht="12.75">
      <c r="A583" s="14" t="s">
        <v>280</v>
      </c>
      <c r="B583" s="14" t="s">
        <v>281</v>
      </c>
      <c r="C583" s="14" t="s">
        <v>282</v>
      </c>
      <c r="D583" s="14" t="s">
        <v>26</v>
      </c>
      <c r="E583" s="15">
        <v>12.7</v>
      </c>
      <c r="F583" s="16">
        <f>E583*1/30</f>
        <v>0.4233333333333333</v>
      </c>
      <c r="G583" s="17"/>
      <c r="H583" s="18"/>
    </row>
    <row r="584" spans="1:8" ht="12.75">
      <c r="A584" s="14" t="s">
        <v>280</v>
      </c>
      <c r="B584" s="14" t="s">
        <v>281</v>
      </c>
      <c r="C584" s="14" t="s">
        <v>282</v>
      </c>
      <c r="D584" s="14" t="s">
        <v>288</v>
      </c>
      <c r="E584" s="15">
        <v>82.76</v>
      </c>
      <c r="F584" s="16">
        <f aca="true" t="shared" si="68" ref="F584:F586">E584*1/2</f>
        <v>41.38</v>
      </c>
      <c r="G584" s="17"/>
      <c r="H584" s="18"/>
    </row>
    <row r="585" spans="1:8" ht="12.75">
      <c r="A585" s="14" t="s">
        <v>280</v>
      </c>
      <c r="B585" s="14" t="s">
        <v>281</v>
      </c>
      <c r="C585" s="14" t="s">
        <v>282</v>
      </c>
      <c r="D585" s="14" t="s">
        <v>289</v>
      </c>
      <c r="E585" s="15">
        <v>82.76</v>
      </c>
      <c r="F585" s="16">
        <f t="shared" si="68"/>
        <v>41.38</v>
      </c>
      <c r="G585" s="17"/>
      <c r="H585" s="18"/>
    </row>
    <row r="586" spans="1:8" ht="12.75">
      <c r="A586" s="14" t="s">
        <v>280</v>
      </c>
      <c r="B586" s="14" t="s">
        <v>281</v>
      </c>
      <c r="C586" s="14" t="s">
        <v>282</v>
      </c>
      <c r="D586" s="14" t="s">
        <v>17</v>
      </c>
      <c r="E586" s="15">
        <v>93.16</v>
      </c>
      <c r="F586" s="16">
        <f t="shared" si="68"/>
        <v>46.58</v>
      </c>
      <c r="G586" s="17"/>
      <c r="H586" s="18"/>
    </row>
    <row r="587" spans="1:8" ht="12.75">
      <c r="A587" s="14" t="s">
        <v>280</v>
      </c>
      <c r="B587" s="14" t="s">
        <v>281</v>
      </c>
      <c r="C587" s="14" t="s">
        <v>282</v>
      </c>
      <c r="D587" s="37" t="s">
        <v>20</v>
      </c>
      <c r="E587" s="15">
        <v>10.67</v>
      </c>
      <c r="F587" s="16">
        <f aca="true" t="shared" si="69" ref="F587:F588">E587*1</f>
        <v>10.67</v>
      </c>
      <c r="G587" s="17"/>
      <c r="H587" s="18"/>
    </row>
    <row r="588" spans="1:8" ht="12.75">
      <c r="A588" s="14" t="s">
        <v>280</v>
      </c>
      <c r="B588" s="14" t="s">
        <v>281</v>
      </c>
      <c r="C588" s="14" t="s">
        <v>282</v>
      </c>
      <c r="D588" s="37" t="s">
        <v>20</v>
      </c>
      <c r="E588" s="15">
        <v>10.67</v>
      </c>
      <c r="F588" s="16">
        <f t="shared" si="69"/>
        <v>10.67</v>
      </c>
      <c r="G588" s="17"/>
      <c r="H588" s="18"/>
    </row>
    <row r="589" spans="1:8" ht="12.75">
      <c r="A589" s="14" t="s">
        <v>280</v>
      </c>
      <c r="B589" s="14" t="s">
        <v>281</v>
      </c>
      <c r="C589" s="14" t="s">
        <v>282</v>
      </c>
      <c r="D589" s="37" t="s">
        <v>73</v>
      </c>
      <c r="E589" s="15">
        <v>3.7</v>
      </c>
      <c r="F589" s="16">
        <f>E589*1/2</f>
        <v>1.85</v>
      </c>
      <c r="G589" s="17"/>
      <c r="H589" s="18"/>
    </row>
    <row r="590" spans="1:8" ht="12.75">
      <c r="A590" s="14" t="s">
        <v>280</v>
      </c>
      <c r="B590" s="14" t="s">
        <v>281</v>
      </c>
      <c r="C590" s="14" t="s">
        <v>282</v>
      </c>
      <c r="D590" s="37" t="s">
        <v>20</v>
      </c>
      <c r="E590" s="15">
        <v>1.75</v>
      </c>
      <c r="F590" s="16">
        <f aca="true" t="shared" si="70" ref="F590:F591">E590*1</f>
        <v>1.75</v>
      </c>
      <c r="G590" s="17"/>
      <c r="H590" s="18"/>
    </row>
    <row r="591" spans="1:8" ht="12.75">
      <c r="A591" s="14" t="s">
        <v>280</v>
      </c>
      <c r="B591" s="14" t="s">
        <v>281</v>
      </c>
      <c r="C591" s="14" t="s">
        <v>282</v>
      </c>
      <c r="D591" s="37" t="s">
        <v>20</v>
      </c>
      <c r="E591" s="15">
        <v>1.75</v>
      </c>
      <c r="F591" s="16">
        <f t="shared" si="70"/>
        <v>1.75</v>
      </c>
      <c r="G591" s="17"/>
      <c r="H591" s="18"/>
    </row>
    <row r="592" spans="1:8" ht="12.75">
      <c r="A592" s="14" t="s">
        <v>280</v>
      </c>
      <c r="B592" s="14" t="s">
        <v>281</v>
      </c>
      <c r="C592" s="14" t="s">
        <v>282</v>
      </c>
      <c r="D592" s="37" t="s">
        <v>73</v>
      </c>
      <c r="E592" s="15">
        <v>7.77</v>
      </c>
      <c r="F592" s="16">
        <f aca="true" t="shared" si="71" ref="F592:F594">E592*1/2</f>
        <v>3.885</v>
      </c>
      <c r="G592" s="17"/>
      <c r="H592" s="18"/>
    </row>
    <row r="593" spans="1:8" ht="12.75">
      <c r="A593" s="14" t="s">
        <v>280</v>
      </c>
      <c r="B593" s="14" t="s">
        <v>281</v>
      </c>
      <c r="C593" s="14" t="s">
        <v>282</v>
      </c>
      <c r="D593" s="37" t="s">
        <v>290</v>
      </c>
      <c r="E593" s="15">
        <v>5.27</v>
      </c>
      <c r="F593" s="16">
        <f t="shared" si="71"/>
        <v>2.635</v>
      </c>
      <c r="G593" s="17"/>
      <c r="H593" s="18"/>
    </row>
    <row r="594" spans="1:8" ht="12.75">
      <c r="A594" s="14" t="s">
        <v>291</v>
      </c>
      <c r="B594" s="14" t="s">
        <v>292</v>
      </c>
      <c r="C594" s="14" t="s">
        <v>293</v>
      </c>
      <c r="D594" s="37" t="s">
        <v>294</v>
      </c>
      <c r="E594" s="15">
        <v>29.83</v>
      </c>
      <c r="F594" s="16">
        <f t="shared" si="71"/>
        <v>14.915</v>
      </c>
      <c r="G594" s="17"/>
      <c r="H594" s="18"/>
    </row>
    <row r="595" spans="1:8" ht="12.75">
      <c r="A595" s="14" t="s">
        <v>291</v>
      </c>
      <c r="B595" s="14" t="s">
        <v>292</v>
      </c>
      <c r="C595" s="14" t="s">
        <v>293</v>
      </c>
      <c r="D595" s="37" t="s">
        <v>71</v>
      </c>
      <c r="E595" s="15">
        <v>43.77</v>
      </c>
      <c r="F595" s="16">
        <f aca="true" t="shared" si="72" ref="F595:F601">E595*2</f>
        <v>87.54</v>
      </c>
      <c r="G595" s="17"/>
      <c r="H595" s="18"/>
    </row>
    <row r="596" spans="1:8" ht="12.75">
      <c r="A596" s="14" t="s">
        <v>291</v>
      </c>
      <c r="B596" s="14" t="s">
        <v>292</v>
      </c>
      <c r="C596" s="14" t="s">
        <v>293</v>
      </c>
      <c r="D596" s="37" t="s">
        <v>71</v>
      </c>
      <c r="E596" s="15">
        <v>45.13</v>
      </c>
      <c r="F596" s="16">
        <f t="shared" si="72"/>
        <v>90.26</v>
      </c>
      <c r="G596" s="17"/>
      <c r="H596" s="18"/>
    </row>
    <row r="597" spans="1:8" ht="12.75">
      <c r="A597" s="14" t="s">
        <v>291</v>
      </c>
      <c r="B597" s="14" t="s">
        <v>292</v>
      </c>
      <c r="C597" s="14" t="s">
        <v>293</v>
      </c>
      <c r="D597" s="37" t="s">
        <v>71</v>
      </c>
      <c r="E597" s="15">
        <v>45.58</v>
      </c>
      <c r="F597" s="16">
        <f t="shared" si="72"/>
        <v>91.16</v>
      </c>
      <c r="G597" s="17"/>
      <c r="H597" s="18"/>
    </row>
    <row r="598" spans="1:8" ht="12.75">
      <c r="A598" s="14" t="s">
        <v>291</v>
      </c>
      <c r="B598" s="14" t="s">
        <v>292</v>
      </c>
      <c r="C598" s="14" t="s">
        <v>293</v>
      </c>
      <c r="D598" s="37" t="s">
        <v>71</v>
      </c>
      <c r="E598" s="15">
        <v>45.13</v>
      </c>
      <c r="F598" s="16">
        <f t="shared" si="72"/>
        <v>90.26</v>
      </c>
      <c r="G598" s="17"/>
      <c r="H598" s="18"/>
    </row>
    <row r="599" spans="1:8" ht="12.75">
      <c r="A599" s="14" t="s">
        <v>291</v>
      </c>
      <c r="B599" s="14" t="s">
        <v>292</v>
      </c>
      <c r="C599" s="14" t="s">
        <v>293</v>
      </c>
      <c r="D599" s="37" t="s">
        <v>71</v>
      </c>
      <c r="E599" s="15">
        <v>45.58</v>
      </c>
      <c r="F599" s="16">
        <f t="shared" si="72"/>
        <v>91.16</v>
      </c>
      <c r="G599" s="17"/>
      <c r="H599" s="18"/>
    </row>
    <row r="600" spans="1:8" ht="12.75">
      <c r="A600" s="14" t="s">
        <v>291</v>
      </c>
      <c r="B600" s="14" t="s">
        <v>292</v>
      </c>
      <c r="C600" s="14" t="s">
        <v>293</v>
      </c>
      <c r="D600" s="37" t="s">
        <v>17</v>
      </c>
      <c r="E600" s="15">
        <v>39.93</v>
      </c>
      <c r="F600" s="16">
        <f t="shared" si="72"/>
        <v>79.86</v>
      </c>
      <c r="G600" s="17"/>
      <c r="H600" s="18"/>
    </row>
    <row r="601" spans="1:8" ht="12.75">
      <c r="A601" s="14" t="s">
        <v>291</v>
      </c>
      <c r="B601" s="14" t="s">
        <v>292</v>
      </c>
      <c r="C601" s="14" t="s">
        <v>293</v>
      </c>
      <c r="D601" s="37" t="s">
        <v>67</v>
      </c>
      <c r="E601" s="15">
        <v>52.5</v>
      </c>
      <c r="F601" s="16">
        <f t="shared" si="72"/>
        <v>105</v>
      </c>
      <c r="G601" s="17"/>
      <c r="H601" s="18"/>
    </row>
    <row r="602" spans="1:8" ht="12.75">
      <c r="A602" s="14" t="s">
        <v>291</v>
      </c>
      <c r="B602" s="14" t="s">
        <v>292</v>
      </c>
      <c r="C602" s="14" t="s">
        <v>293</v>
      </c>
      <c r="D602" s="37" t="s">
        <v>28</v>
      </c>
      <c r="E602" s="15">
        <v>7.27</v>
      </c>
      <c r="F602" s="16">
        <f aca="true" t="shared" si="73" ref="F602:F618">E602*1/2</f>
        <v>3.635</v>
      </c>
      <c r="G602" s="17"/>
      <c r="H602" s="18"/>
    </row>
    <row r="603" spans="1:8" ht="12.75">
      <c r="A603" s="14" t="s">
        <v>291</v>
      </c>
      <c r="B603" s="14" t="s">
        <v>292</v>
      </c>
      <c r="C603" s="14" t="s">
        <v>293</v>
      </c>
      <c r="D603" s="37" t="s">
        <v>295</v>
      </c>
      <c r="E603" s="15">
        <v>6.84</v>
      </c>
      <c r="F603" s="16">
        <f t="shared" si="73"/>
        <v>3.42</v>
      </c>
      <c r="G603" s="17"/>
      <c r="H603" s="18"/>
    </row>
    <row r="604" spans="1:8" ht="12.75">
      <c r="A604" s="14" t="s">
        <v>291</v>
      </c>
      <c r="B604" s="14" t="s">
        <v>292</v>
      </c>
      <c r="C604" s="14" t="s">
        <v>293</v>
      </c>
      <c r="D604" s="37" t="s">
        <v>145</v>
      </c>
      <c r="E604" s="15">
        <v>29.83</v>
      </c>
      <c r="F604" s="16">
        <f t="shared" si="73"/>
        <v>14.915</v>
      </c>
      <c r="G604" s="17"/>
      <c r="H604" s="18"/>
    </row>
    <row r="605" spans="1:8" ht="12.75">
      <c r="A605" s="14" t="s">
        <v>291</v>
      </c>
      <c r="B605" s="14" t="s">
        <v>292</v>
      </c>
      <c r="C605" s="14" t="s">
        <v>293</v>
      </c>
      <c r="D605" s="37" t="s">
        <v>296</v>
      </c>
      <c r="E605" s="15">
        <v>30.13</v>
      </c>
      <c r="F605" s="16">
        <f t="shared" si="73"/>
        <v>15.065</v>
      </c>
      <c r="G605" s="17"/>
      <c r="H605" s="18"/>
    </row>
    <row r="606" spans="1:8" ht="12.75">
      <c r="A606" s="14" t="s">
        <v>291</v>
      </c>
      <c r="B606" s="14" t="s">
        <v>292</v>
      </c>
      <c r="C606" s="14" t="s">
        <v>293</v>
      </c>
      <c r="D606" s="37" t="s">
        <v>297</v>
      </c>
      <c r="E606" s="15">
        <v>29.83</v>
      </c>
      <c r="F606" s="16">
        <f t="shared" si="73"/>
        <v>14.915</v>
      </c>
      <c r="G606" s="17"/>
      <c r="H606" s="18"/>
    </row>
    <row r="607" spans="1:8" ht="12.75">
      <c r="A607" s="14" t="s">
        <v>291</v>
      </c>
      <c r="B607" s="14" t="s">
        <v>292</v>
      </c>
      <c r="C607" s="14" t="s">
        <v>293</v>
      </c>
      <c r="D607" s="37" t="s">
        <v>28</v>
      </c>
      <c r="E607" s="15">
        <v>14.53</v>
      </c>
      <c r="F607" s="16">
        <f t="shared" si="73"/>
        <v>7.265</v>
      </c>
      <c r="G607" s="17"/>
      <c r="H607" s="18"/>
    </row>
    <row r="608" spans="1:8" ht="12.75">
      <c r="A608" s="14" t="s">
        <v>291</v>
      </c>
      <c r="B608" s="14" t="s">
        <v>292</v>
      </c>
      <c r="C608" s="14" t="s">
        <v>293</v>
      </c>
      <c r="D608" s="37" t="s">
        <v>295</v>
      </c>
      <c r="E608" s="15">
        <v>5.7</v>
      </c>
      <c r="F608" s="16">
        <f t="shared" si="73"/>
        <v>2.85</v>
      </c>
      <c r="G608" s="17"/>
      <c r="H608" s="18"/>
    </row>
    <row r="609" spans="1:8" ht="12.75">
      <c r="A609" s="14" t="s">
        <v>291</v>
      </c>
      <c r="B609" s="14" t="s">
        <v>292</v>
      </c>
      <c r="C609" s="14" t="s">
        <v>293</v>
      </c>
      <c r="D609" s="37" t="s">
        <v>28</v>
      </c>
      <c r="E609" s="15">
        <v>8.55</v>
      </c>
      <c r="F609" s="16">
        <f t="shared" si="73"/>
        <v>4.275</v>
      </c>
      <c r="G609" s="17"/>
      <c r="H609" s="18"/>
    </row>
    <row r="610" spans="1:8" ht="12.75">
      <c r="A610" s="14" t="s">
        <v>291</v>
      </c>
      <c r="B610" s="14" t="s">
        <v>292</v>
      </c>
      <c r="C610" s="14" t="s">
        <v>293</v>
      </c>
      <c r="D610" s="37" t="s">
        <v>296</v>
      </c>
      <c r="E610" s="15">
        <v>30.13</v>
      </c>
      <c r="F610" s="16">
        <f t="shared" si="73"/>
        <v>15.065</v>
      </c>
      <c r="G610" s="17"/>
      <c r="H610" s="18"/>
    </row>
    <row r="611" spans="1:8" ht="12.75">
      <c r="A611" s="14" t="s">
        <v>291</v>
      </c>
      <c r="B611" s="14" t="s">
        <v>292</v>
      </c>
      <c r="C611" s="14" t="s">
        <v>293</v>
      </c>
      <c r="D611" s="37" t="s">
        <v>298</v>
      </c>
      <c r="E611" s="15">
        <v>29.83</v>
      </c>
      <c r="F611" s="16">
        <f t="shared" si="73"/>
        <v>14.915</v>
      </c>
      <c r="G611" s="17"/>
      <c r="H611" s="18"/>
    </row>
    <row r="612" spans="1:8" ht="12.75">
      <c r="A612" s="14" t="s">
        <v>291</v>
      </c>
      <c r="B612" s="14" t="s">
        <v>292</v>
      </c>
      <c r="C612" s="14" t="s">
        <v>293</v>
      </c>
      <c r="D612" s="37" t="s">
        <v>28</v>
      </c>
      <c r="E612" s="15">
        <v>7.27</v>
      </c>
      <c r="F612" s="16">
        <f t="shared" si="73"/>
        <v>3.635</v>
      </c>
      <c r="G612" s="17"/>
      <c r="H612" s="18"/>
    </row>
    <row r="613" spans="1:8" ht="12.75">
      <c r="A613" s="14" t="s">
        <v>291</v>
      </c>
      <c r="B613" s="14" t="s">
        <v>292</v>
      </c>
      <c r="C613" s="14" t="s">
        <v>293</v>
      </c>
      <c r="D613" s="37" t="s">
        <v>295</v>
      </c>
      <c r="E613" s="15">
        <v>6.84</v>
      </c>
      <c r="F613" s="16">
        <f t="shared" si="73"/>
        <v>3.42</v>
      </c>
      <c r="G613" s="17"/>
      <c r="H613" s="18"/>
    </row>
    <row r="614" spans="1:8" ht="12.75">
      <c r="A614" s="14" t="s">
        <v>291</v>
      </c>
      <c r="B614" s="14" t="s">
        <v>292</v>
      </c>
      <c r="C614" s="14" t="s">
        <v>293</v>
      </c>
      <c r="D614" s="37" t="s">
        <v>299</v>
      </c>
      <c r="E614" s="15">
        <v>30.13</v>
      </c>
      <c r="F614" s="16">
        <f t="shared" si="73"/>
        <v>15.065</v>
      </c>
      <c r="G614" s="17"/>
      <c r="H614" s="18"/>
    </row>
    <row r="615" spans="1:8" ht="12.75">
      <c r="A615" s="14" t="s">
        <v>291</v>
      </c>
      <c r="B615" s="14" t="s">
        <v>292</v>
      </c>
      <c r="C615" s="14" t="s">
        <v>293</v>
      </c>
      <c r="D615" s="37" t="s">
        <v>295</v>
      </c>
      <c r="E615" s="15">
        <v>5.7</v>
      </c>
      <c r="F615" s="16">
        <f t="shared" si="73"/>
        <v>2.85</v>
      </c>
      <c r="G615" s="17"/>
      <c r="H615" s="18"/>
    </row>
    <row r="616" spans="1:8" ht="12.75">
      <c r="A616" s="14" t="s">
        <v>291</v>
      </c>
      <c r="B616" s="14" t="s">
        <v>292</v>
      </c>
      <c r="C616" s="14" t="s">
        <v>293</v>
      </c>
      <c r="D616" s="37" t="s">
        <v>28</v>
      </c>
      <c r="E616" s="15">
        <v>8.55</v>
      </c>
      <c r="F616" s="16">
        <f t="shared" si="73"/>
        <v>4.275</v>
      </c>
      <c r="G616" s="17"/>
      <c r="H616" s="18"/>
    </row>
    <row r="617" spans="1:8" ht="12.75">
      <c r="A617" s="14" t="s">
        <v>291</v>
      </c>
      <c r="B617" s="14" t="s">
        <v>292</v>
      </c>
      <c r="C617" s="14" t="s">
        <v>293</v>
      </c>
      <c r="D617" s="37" t="s">
        <v>103</v>
      </c>
      <c r="E617" s="15">
        <v>20.81</v>
      </c>
      <c r="F617" s="16">
        <f t="shared" si="73"/>
        <v>10.405</v>
      </c>
      <c r="G617" s="17"/>
      <c r="H617" s="18"/>
    </row>
    <row r="618" spans="1:8" ht="12.75">
      <c r="A618" s="14" t="s">
        <v>291</v>
      </c>
      <c r="B618" s="14" t="s">
        <v>292</v>
      </c>
      <c r="C618" s="14" t="s">
        <v>293</v>
      </c>
      <c r="D618" s="37" t="s">
        <v>145</v>
      </c>
      <c r="E618" s="15">
        <v>31.63</v>
      </c>
      <c r="F618" s="16">
        <f t="shared" si="73"/>
        <v>15.815</v>
      </c>
      <c r="G618" s="17"/>
      <c r="H618" s="18"/>
    </row>
    <row r="619" spans="1:8" ht="12.75">
      <c r="A619" s="14" t="s">
        <v>291</v>
      </c>
      <c r="B619" s="14" t="s">
        <v>292</v>
      </c>
      <c r="C619" s="14" t="s">
        <v>293</v>
      </c>
      <c r="D619" s="37" t="s">
        <v>17</v>
      </c>
      <c r="E619" s="15">
        <v>9.84</v>
      </c>
      <c r="F619" s="16">
        <f aca="true" t="shared" si="74" ref="F619:F621">E619*2</f>
        <v>19.68</v>
      </c>
      <c r="G619" s="17"/>
      <c r="H619" s="18"/>
    </row>
    <row r="620" spans="1:8" ht="12.75">
      <c r="A620" s="14" t="s">
        <v>291</v>
      </c>
      <c r="B620" s="14" t="s">
        <v>292</v>
      </c>
      <c r="C620" s="14" t="s">
        <v>293</v>
      </c>
      <c r="D620" s="37" t="s">
        <v>162</v>
      </c>
      <c r="E620" s="15">
        <v>10.49</v>
      </c>
      <c r="F620" s="16">
        <f t="shared" si="74"/>
        <v>20.98</v>
      </c>
      <c r="G620" s="17"/>
      <c r="H620" s="18"/>
    </row>
    <row r="621" spans="1:8" ht="12.75">
      <c r="A621" s="14" t="s">
        <v>291</v>
      </c>
      <c r="B621" s="14" t="s">
        <v>292</v>
      </c>
      <c r="C621" s="14" t="s">
        <v>293</v>
      </c>
      <c r="D621" s="37" t="s">
        <v>17</v>
      </c>
      <c r="E621" s="15">
        <v>45</v>
      </c>
      <c r="F621" s="16">
        <f t="shared" si="74"/>
        <v>90</v>
      </c>
      <c r="G621" s="17"/>
      <c r="H621" s="18"/>
    </row>
    <row r="622" spans="1:8" ht="12.75">
      <c r="A622" s="14" t="s">
        <v>291</v>
      </c>
      <c r="B622" s="14" t="s">
        <v>292</v>
      </c>
      <c r="C622" s="14" t="s">
        <v>293</v>
      </c>
      <c r="D622" s="37" t="s">
        <v>127</v>
      </c>
      <c r="E622" s="15">
        <v>2.56</v>
      </c>
      <c r="F622" s="16">
        <f aca="true" t="shared" si="75" ref="F622:F624">E622*1/2</f>
        <v>1.28</v>
      </c>
      <c r="G622" s="17"/>
      <c r="H622" s="18"/>
    </row>
    <row r="623" spans="1:8" ht="12.75">
      <c r="A623" s="14" t="s">
        <v>291</v>
      </c>
      <c r="B623" s="14" t="s">
        <v>292</v>
      </c>
      <c r="C623" s="14" t="s">
        <v>293</v>
      </c>
      <c r="D623" s="37" t="s">
        <v>300</v>
      </c>
      <c r="E623" s="15">
        <v>5.12</v>
      </c>
      <c r="F623" s="16">
        <f t="shared" si="75"/>
        <v>2.56</v>
      </c>
      <c r="G623" s="17"/>
      <c r="H623" s="18"/>
    </row>
    <row r="624" spans="1:8" ht="12.75">
      <c r="A624" s="14" t="s">
        <v>291</v>
      </c>
      <c r="B624" s="14" t="s">
        <v>292</v>
      </c>
      <c r="C624" s="14" t="s">
        <v>293</v>
      </c>
      <c r="D624" s="37" t="s">
        <v>73</v>
      </c>
      <c r="E624" s="15">
        <v>3.18</v>
      </c>
      <c r="F624" s="16">
        <f t="shared" si="75"/>
        <v>1.59</v>
      </c>
      <c r="G624" s="17"/>
      <c r="H624" s="18"/>
    </row>
    <row r="625" spans="1:8" ht="12.75">
      <c r="A625" s="14" t="s">
        <v>291</v>
      </c>
      <c r="B625" s="14" t="s">
        <v>292</v>
      </c>
      <c r="C625" s="14" t="s">
        <v>293</v>
      </c>
      <c r="D625" s="37" t="s">
        <v>20</v>
      </c>
      <c r="E625" s="15">
        <v>2.88</v>
      </c>
      <c r="F625" s="16">
        <f aca="true" t="shared" si="76" ref="F625:F626">E625*2</f>
        <v>5.76</v>
      </c>
      <c r="G625" s="17"/>
      <c r="H625" s="18"/>
    </row>
    <row r="626" spans="1:8" ht="12.75">
      <c r="A626" s="14" t="s">
        <v>291</v>
      </c>
      <c r="B626" s="14" t="s">
        <v>292</v>
      </c>
      <c r="C626" s="14" t="s">
        <v>293</v>
      </c>
      <c r="D626" s="37" t="s">
        <v>20</v>
      </c>
      <c r="E626" s="15">
        <v>3.15</v>
      </c>
      <c r="F626" s="16">
        <f t="shared" si="76"/>
        <v>6.3</v>
      </c>
      <c r="G626" s="17"/>
      <c r="H626" s="18"/>
    </row>
    <row r="627" spans="1:8" ht="12.75">
      <c r="A627" s="14" t="s">
        <v>291</v>
      </c>
      <c r="B627" s="14" t="s">
        <v>292</v>
      </c>
      <c r="C627" s="14" t="s">
        <v>293</v>
      </c>
      <c r="D627" s="37" t="s">
        <v>301</v>
      </c>
      <c r="E627" s="15">
        <v>11.02</v>
      </c>
      <c r="F627" s="16">
        <f>E627*1/2</f>
        <v>5.51</v>
      </c>
      <c r="G627" s="17"/>
      <c r="H627" s="18"/>
    </row>
    <row r="628" spans="1:8" ht="12.75">
      <c r="A628" s="14" t="s">
        <v>291</v>
      </c>
      <c r="B628" s="14" t="s">
        <v>292</v>
      </c>
      <c r="C628" s="14" t="s">
        <v>293</v>
      </c>
      <c r="D628" s="37" t="s">
        <v>20</v>
      </c>
      <c r="E628" s="15">
        <v>26</v>
      </c>
      <c r="F628" s="16">
        <f aca="true" t="shared" si="77" ref="F628:F629">E628*2</f>
        <v>52</v>
      </c>
      <c r="G628" s="17"/>
      <c r="H628" s="18"/>
    </row>
    <row r="629" spans="1:8" ht="12.75">
      <c r="A629" s="14" t="s">
        <v>291</v>
      </c>
      <c r="B629" s="14" t="s">
        <v>292</v>
      </c>
      <c r="C629" s="14" t="s">
        <v>293</v>
      </c>
      <c r="D629" s="37" t="s">
        <v>20</v>
      </c>
      <c r="E629" s="15">
        <v>14.18</v>
      </c>
      <c r="F629" s="16">
        <f t="shared" si="77"/>
        <v>28.36</v>
      </c>
      <c r="G629" s="17"/>
      <c r="H629" s="18"/>
    </row>
    <row r="630" spans="1:8" ht="12.75">
      <c r="A630" s="14" t="s">
        <v>291</v>
      </c>
      <c r="B630" s="14" t="s">
        <v>292</v>
      </c>
      <c r="C630" s="14" t="s">
        <v>302</v>
      </c>
      <c r="D630" s="37" t="s">
        <v>303</v>
      </c>
      <c r="E630" s="15">
        <v>29.83</v>
      </c>
      <c r="F630" s="16">
        <f>E630*1/2</f>
        <v>14.915</v>
      </c>
      <c r="G630" s="17"/>
      <c r="H630" s="18"/>
    </row>
    <row r="631" spans="1:8" ht="12.75">
      <c r="A631" s="14" t="s">
        <v>291</v>
      </c>
      <c r="B631" s="14" t="s">
        <v>292</v>
      </c>
      <c r="C631" s="14" t="s">
        <v>302</v>
      </c>
      <c r="D631" s="37" t="s">
        <v>71</v>
      </c>
      <c r="E631" s="15">
        <v>45.13</v>
      </c>
      <c r="F631" s="16">
        <f>E631*2</f>
        <v>90.26</v>
      </c>
      <c r="G631" s="17"/>
      <c r="H631" s="18"/>
    </row>
    <row r="632" spans="1:8" ht="12.75">
      <c r="A632" s="14" t="s">
        <v>291</v>
      </c>
      <c r="B632" s="14" t="s">
        <v>292</v>
      </c>
      <c r="C632" s="14" t="s">
        <v>302</v>
      </c>
      <c r="D632" s="37" t="s">
        <v>304</v>
      </c>
      <c r="E632" s="15">
        <v>8.69</v>
      </c>
      <c r="F632" s="16">
        <f aca="true" t="shared" si="78" ref="F632:F636">E632*1/2</f>
        <v>4.345</v>
      </c>
      <c r="G632" s="17"/>
      <c r="H632" s="18"/>
    </row>
    <row r="633" spans="1:8" ht="12.75">
      <c r="A633" s="14" t="s">
        <v>291</v>
      </c>
      <c r="B633" s="14" t="s">
        <v>292</v>
      </c>
      <c r="C633" s="14" t="s">
        <v>302</v>
      </c>
      <c r="D633" s="37" t="s">
        <v>67</v>
      </c>
      <c r="E633" s="15">
        <v>5.7</v>
      </c>
      <c r="F633" s="16">
        <f t="shared" si="78"/>
        <v>2.85</v>
      </c>
      <c r="G633" s="17"/>
      <c r="H633" s="18"/>
    </row>
    <row r="634" spans="1:8" ht="25.5">
      <c r="A634" s="14" t="s">
        <v>291</v>
      </c>
      <c r="B634" s="14" t="s">
        <v>292</v>
      </c>
      <c r="C634" s="14" t="s">
        <v>302</v>
      </c>
      <c r="D634" s="37" t="s">
        <v>305</v>
      </c>
      <c r="E634" s="15">
        <v>14.53</v>
      </c>
      <c r="F634" s="16">
        <f t="shared" si="78"/>
        <v>7.265</v>
      </c>
      <c r="G634" s="17"/>
      <c r="H634" s="18"/>
    </row>
    <row r="635" spans="1:8" ht="12.75">
      <c r="A635" s="14" t="s">
        <v>291</v>
      </c>
      <c r="B635" s="14" t="s">
        <v>292</v>
      </c>
      <c r="C635" s="14" t="s">
        <v>302</v>
      </c>
      <c r="D635" s="37" t="s">
        <v>306</v>
      </c>
      <c r="E635" s="15">
        <v>14.53</v>
      </c>
      <c r="F635" s="16">
        <f t="shared" si="78"/>
        <v>7.265</v>
      </c>
      <c r="G635" s="17"/>
      <c r="H635" s="18"/>
    </row>
    <row r="636" spans="1:8" ht="12.75">
      <c r="A636" s="14" t="s">
        <v>291</v>
      </c>
      <c r="B636" s="14" t="s">
        <v>292</v>
      </c>
      <c r="C636" s="14" t="s">
        <v>302</v>
      </c>
      <c r="D636" s="37" t="s">
        <v>307</v>
      </c>
      <c r="E636" s="15">
        <v>29.83</v>
      </c>
      <c r="F636" s="16">
        <f t="shared" si="78"/>
        <v>14.915</v>
      </c>
      <c r="G636" s="17"/>
      <c r="H636" s="18"/>
    </row>
    <row r="637" spans="1:8" ht="12.75">
      <c r="A637" s="14" t="s">
        <v>291</v>
      </c>
      <c r="B637" s="14" t="s">
        <v>292</v>
      </c>
      <c r="C637" s="14" t="s">
        <v>302</v>
      </c>
      <c r="D637" s="37" t="s">
        <v>17</v>
      </c>
      <c r="E637" s="15">
        <v>94.56</v>
      </c>
      <c r="F637" s="16">
        <f aca="true" t="shared" si="79" ref="F637:F640">E637*2</f>
        <v>189.12</v>
      </c>
      <c r="G637" s="17"/>
      <c r="H637" s="18"/>
    </row>
    <row r="638" spans="1:8" ht="12.75">
      <c r="A638" s="14" t="s">
        <v>291</v>
      </c>
      <c r="B638" s="14" t="s">
        <v>292</v>
      </c>
      <c r="C638" s="14" t="s">
        <v>302</v>
      </c>
      <c r="D638" s="37" t="s">
        <v>71</v>
      </c>
      <c r="E638" s="15">
        <v>29.83</v>
      </c>
      <c r="F638" s="16">
        <f t="shared" si="79"/>
        <v>59.66</v>
      </c>
      <c r="G638" s="17"/>
      <c r="H638" s="18"/>
    </row>
    <row r="639" spans="1:8" ht="12.75">
      <c r="A639" s="14" t="s">
        <v>291</v>
      </c>
      <c r="B639" s="14" t="s">
        <v>292</v>
      </c>
      <c r="C639" s="14" t="s">
        <v>302</v>
      </c>
      <c r="D639" s="37" t="s">
        <v>71</v>
      </c>
      <c r="E639" s="15">
        <v>45.13</v>
      </c>
      <c r="F639" s="16">
        <f t="shared" si="79"/>
        <v>90.26</v>
      </c>
      <c r="G639" s="17"/>
      <c r="H639" s="18"/>
    </row>
    <row r="640" spans="1:8" ht="12.75">
      <c r="A640" s="14" t="s">
        <v>291</v>
      </c>
      <c r="B640" s="14" t="s">
        <v>292</v>
      </c>
      <c r="C640" s="14" t="s">
        <v>302</v>
      </c>
      <c r="D640" s="37" t="s">
        <v>71</v>
      </c>
      <c r="E640" s="15">
        <v>45.13</v>
      </c>
      <c r="F640" s="16">
        <f t="shared" si="79"/>
        <v>90.26</v>
      </c>
      <c r="G640" s="17"/>
      <c r="H640" s="18"/>
    </row>
    <row r="641" spans="1:8" ht="12.75">
      <c r="A641" s="14" t="s">
        <v>291</v>
      </c>
      <c r="B641" s="14" t="s">
        <v>292</v>
      </c>
      <c r="C641" s="14" t="s">
        <v>302</v>
      </c>
      <c r="D641" s="37" t="s">
        <v>137</v>
      </c>
      <c r="E641" s="15">
        <v>31.57</v>
      </c>
      <c r="F641" s="16">
        <f aca="true" t="shared" si="80" ref="F641:F642">E641*1</f>
        <v>31.57</v>
      </c>
      <c r="G641" s="17"/>
      <c r="H641" s="18"/>
    </row>
    <row r="642" spans="1:8" ht="12.75">
      <c r="A642" s="14" t="s">
        <v>291</v>
      </c>
      <c r="B642" s="14" t="s">
        <v>292</v>
      </c>
      <c r="C642" s="14" t="s">
        <v>302</v>
      </c>
      <c r="D642" s="37" t="s">
        <v>138</v>
      </c>
      <c r="E642" s="15">
        <v>31.38</v>
      </c>
      <c r="F642" s="16">
        <f t="shared" si="80"/>
        <v>31.38</v>
      </c>
      <c r="G642" s="17"/>
      <c r="H642" s="18"/>
    </row>
    <row r="643" spans="1:8" ht="12.75">
      <c r="A643" s="14" t="s">
        <v>291</v>
      </c>
      <c r="B643" s="14" t="s">
        <v>292</v>
      </c>
      <c r="C643" s="14" t="s">
        <v>302</v>
      </c>
      <c r="D643" s="14" t="s">
        <v>308</v>
      </c>
      <c r="E643" s="15">
        <v>9.98</v>
      </c>
      <c r="F643" s="16">
        <f aca="true" t="shared" si="81" ref="F643:F644">E643*1/2</f>
        <v>4.99</v>
      </c>
      <c r="G643" s="17"/>
      <c r="H643" s="18"/>
    </row>
    <row r="644" spans="1:8" ht="12.75">
      <c r="A644" s="14" t="s">
        <v>291</v>
      </c>
      <c r="B644" s="14" t="s">
        <v>292</v>
      </c>
      <c r="C644" s="14" t="s">
        <v>302</v>
      </c>
      <c r="D644" s="14" t="s">
        <v>295</v>
      </c>
      <c r="E644" s="15">
        <v>10.89</v>
      </c>
      <c r="F644" s="16">
        <f t="shared" si="81"/>
        <v>5.445</v>
      </c>
      <c r="G644" s="17"/>
      <c r="H644" s="18"/>
    </row>
    <row r="645" spans="1:8" ht="12.75">
      <c r="A645" s="14" t="s">
        <v>291</v>
      </c>
      <c r="B645" s="14" t="s">
        <v>292</v>
      </c>
      <c r="C645" s="14" t="s">
        <v>302</v>
      </c>
      <c r="D645" s="14" t="s">
        <v>17</v>
      </c>
      <c r="E645" s="15">
        <v>23.33</v>
      </c>
      <c r="F645" s="16">
        <f>E645*2</f>
        <v>46.66</v>
      </c>
      <c r="G645" s="17"/>
      <c r="H645" s="18"/>
    </row>
    <row r="646" spans="1:8" ht="12.75">
      <c r="A646" s="14" t="s">
        <v>291</v>
      </c>
      <c r="B646" s="14" t="s">
        <v>292</v>
      </c>
      <c r="C646" s="14" t="s">
        <v>302</v>
      </c>
      <c r="D646" s="14" t="s">
        <v>127</v>
      </c>
      <c r="E646" s="15">
        <v>3.9</v>
      </c>
      <c r="F646" s="16">
        <f aca="true" t="shared" si="82" ref="F646:F647">E646*1/2</f>
        <v>1.95</v>
      </c>
      <c r="G646" s="17"/>
      <c r="H646" s="18"/>
    </row>
    <row r="647" spans="1:8" ht="12.75">
      <c r="A647" s="14" t="s">
        <v>291</v>
      </c>
      <c r="B647" s="14" t="s">
        <v>292</v>
      </c>
      <c r="C647" s="14" t="s">
        <v>302</v>
      </c>
      <c r="D647" s="14" t="s">
        <v>127</v>
      </c>
      <c r="E647" s="15">
        <v>3.9</v>
      </c>
      <c r="F647" s="16">
        <f t="shared" si="82"/>
        <v>1.95</v>
      </c>
      <c r="G647" s="17"/>
      <c r="H647" s="18"/>
    </row>
    <row r="648" spans="1:8" ht="12.75">
      <c r="A648" s="14" t="s">
        <v>291</v>
      </c>
      <c r="B648" s="14" t="s">
        <v>292</v>
      </c>
      <c r="C648" s="14" t="s">
        <v>302</v>
      </c>
      <c r="D648" s="14" t="s">
        <v>149</v>
      </c>
      <c r="E648" s="15">
        <v>6.18</v>
      </c>
      <c r="F648" s="16">
        <f>E648*1/30</f>
        <v>0.206</v>
      </c>
      <c r="G648" s="17"/>
      <c r="H648" s="18"/>
    </row>
    <row r="649" spans="1:8" ht="12.75">
      <c r="A649" s="14" t="s">
        <v>291</v>
      </c>
      <c r="B649" s="14" t="s">
        <v>292</v>
      </c>
      <c r="C649" s="14" t="s">
        <v>302</v>
      </c>
      <c r="D649" s="14" t="s">
        <v>43</v>
      </c>
      <c r="E649" s="15">
        <v>27.47</v>
      </c>
      <c r="F649" s="16">
        <f>E649*2</f>
        <v>54.94</v>
      </c>
      <c r="G649" s="17"/>
      <c r="H649" s="18"/>
    </row>
    <row r="650" spans="1:8" ht="12.75">
      <c r="A650" s="14" t="s">
        <v>291</v>
      </c>
      <c r="B650" s="14" t="s">
        <v>292</v>
      </c>
      <c r="C650" s="14" t="s">
        <v>302</v>
      </c>
      <c r="D650" s="14" t="s">
        <v>300</v>
      </c>
      <c r="E650" s="15">
        <v>6.28</v>
      </c>
      <c r="F650" s="16">
        <f>E650*1</f>
        <v>6.28</v>
      </c>
      <c r="G650" s="17"/>
      <c r="H650" s="18"/>
    </row>
    <row r="651" spans="1:8" ht="12.75">
      <c r="A651" s="14" t="s">
        <v>291</v>
      </c>
      <c r="B651" s="14" t="s">
        <v>292</v>
      </c>
      <c r="C651" s="14" t="s">
        <v>302</v>
      </c>
      <c r="D651" s="14" t="s">
        <v>20</v>
      </c>
      <c r="E651" s="15">
        <v>3.64</v>
      </c>
      <c r="F651" s="16">
        <f aca="true" t="shared" si="83" ref="F651:F654">E651*2</f>
        <v>7.28</v>
      </c>
      <c r="G651" s="17"/>
      <c r="H651" s="18"/>
    </row>
    <row r="652" spans="1:8" ht="12.75">
      <c r="A652" s="14" t="s">
        <v>291</v>
      </c>
      <c r="B652" s="14" t="s">
        <v>292</v>
      </c>
      <c r="C652" s="14" t="s">
        <v>302</v>
      </c>
      <c r="D652" s="14" t="s">
        <v>20</v>
      </c>
      <c r="E652" s="15">
        <v>3.64</v>
      </c>
      <c r="F652" s="16">
        <f t="shared" si="83"/>
        <v>7.28</v>
      </c>
      <c r="G652" s="17"/>
      <c r="H652" s="18"/>
    </row>
    <row r="653" spans="1:8" ht="12.75">
      <c r="A653" s="14" t="s">
        <v>291</v>
      </c>
      <c r="B653" s="14" t="s">
        <v>292</v>
      </c>
      <c r="C653" s="14" t="s">
        <v>302</v>
      </c>
      <c r="D653" s="14" t="s">
        <v>20</v>
      </c>
      <c r="E653" s="15">
        <v>19.15</v>
      </c>
      <c r="F653" s="16">
        <f t="shared" si="83"/>
        <v>38.3</v>
      </c>
      <c r="G653" s="17"/>
      <c r="H653" s="18"/>
    </row>
    <row r="654" spans="1:8" ht="12.75">
      <c r="A654" s="14" t="s">
        <v>291</v>
      </c>
      <c r="B654" s="14" t="s">
        <v>292</v>
      </c>
      <c r="C654" s="14" t="s">
        <v>302</v>
      </c>
      <c r="D654" s="14" t="s">
        <v>20</v>
      </c>
      <c r="E654" s="15">
        <v>10.77</v>
      </c>
      <c r="F654" s="16">
        <f t="shared" si="83"/>
        <v>21.54</v>
      </c>
      <c r="G654" s="17"/>
      <c r="H654" s="18"/>
    </row>
    <row r="655" spans="1:8" ht="12.75">
      <c r="A655" s="14" t="s">
        <v>309</v>
      </c>
      <c r="B655" s="14" t="s">
        <v>310</v>
      </c>
      <c r="C655" s="14" t="s">
        <v>311</v>
      </c>
      <c r="D655" s="14" t="s">
        <v>311</v>
      </c>
      <c r="E655" s="15">
        <v>209.6</v>
      </c>
      <c r="F655" s="16">
        <f>E655/30</f>
        <v>6.986666666666666</v>
      </c>
      <c r="G655" s="17"/>
      <c r="H655" s="18"/>
    </row>
    <row r="656" spans="1:8" ht="12.75">
      <c r="A656" s="14" t="s">
        <v>312</v>
      </c>
      <c r="B656" s="14" t="s">
        <v>313</v>
      </c>
      <c r="C656" s="14" t="s">
        <v>314</v>
      </c>
      <c r="D656" s="14" t="s">
        <v>315</v>
      </c>
      <c r="E656" s="15">
        <v>175.58</v>
      </c>
      <c r="F656" s="16">
        <f aca="true" t="shared" si="84" ref="F656:F658">E656*1/2</f>
        <v>87.79</v>
      </c>
      <c r="G656" s="17"/>
      <c r="H656" s="18"/>
    </row>
    <row r="657" spans="1:8" ht="12.75">
      <c r="A657" s="14" t="s">
        <v>312</v>
      </c>
      <c r="B657" s="14" t="s">
        <v>313</v>
      </c>
      <c r="C657" s="14" t="s">
        <v>314</v>
      </c>
      <c r="D657" s="14" t="s">
        <v>67</v>
      </c>
      <c r="E657" s="15">
        <v>11.18</v>
      </c>
      <c r="F657" s="16">
        <f t="shared" si="84"/>
        <v>5.59</v>
      </c>
      <c r="G657" s="17"/>
      <c r="H657" s="18"/>
    </row>
    <row r="658" spans="1:8" ht="12.75">
      <c r="A658" s="14" t="s">
        <v>312</v>
      </c>
      <c r="B658" s="14" t="s">
        <v>313</v>
      </c>
      <c r="C658" s="14" t="s">
        <v>314</v>
      </c>
      <c r="D658" s="14" t="s">
        <v>201</v>
      </c>
      <c r="E658" s="15">
        <v>114</v>
      </c>
      <c r="F658" s="16">
        <f t="shared" si="84"/>
        <v>57</v>
      </c>
      <c r="G658" s="17"/>
      <c r="H658" s="18"/>
    </row>
    <row r="659" spans="1:8" ht="12.75">
      <c r="A659" s="14" t="s">
        <v>312</v>
      </c>
      <c r="B659" s="14" t="s">
        <v>313</v>
      </c>
      <c r="C659" s="14" t="s">
        <v>314</v>
      </c>
      <c r="D659" s="14" t="s">
        <v>20</v>
      </c>
      <c r="E659" s="15">
        <v>9.89</v>
      </c>
      <c r="F659" s="16">
        <f aca="true" t="shared" si="85" ref="F659:F660">E659*1</f>
        <v>9.89</v>
      </c>
      <c r="G659" s="17"/>
      <c r="H659" s="18"/>
    </row>
    <row r="660" spans="1:8" ht="12.75">
      <c r="A660" s="14" t="s">
        <v>312</v>
      </c>
      <c r="B660" s="14" t="s">
        <v>313</v>
      </c>
      <c r="C660" s="14" t="s">
        <v>314</v>
      </c>
      <c r="D660" s="14" t="s">
        <v>20</v>
      </c>
      <c r="E660" s="15">
        <v>9.89</v>
      </c>
      <c r="F660" s="16">
        <f t="shared" si="85"/>
        <v>9.89</v>
      </c>
      <c r="G660" s="17"/>
      <c r="H660" s="18"/>
    </row>
    <row r="661" spans="1:8" ht="12.75">
      <c r="A661" s="14" t="s">
        <v>316</v>
      </c>
      <c r="B661" s="14" t="s">
        <v>317</v>
      </c>
      <c r="C661" s="14" t="s">
        <v>318</v>
      </c>
      <c r="D661" s="14" t="s">
        <v>153</v>
      </c>
      <c r="E661" s="15">
        <v>87.1</v>
      </c>
      <c r="F661" s="16">
        <f aca="true" t="shared" si="86" ref="F661:F664">E661*1/2</f>
        <v>43.55</v>
      </c>
      <c r="G661" s="17"/>
      <c r="H661" s="18"/>
    </row>
    <row r="662" spans="1:8" ht="12.75">
      <c r="A662" s="14" t="s">
        <v>316</v>
      </c>
      <c r="B662" s="14" t="s">
        <v>317</v>
      </c>
      <c r="C662" s="14" t="s">
        <v>318</v>
      </c>
      <c r="D662" s="14" t="s">
        <v>67</v>
      </c>
      <c r="E662" s="15">
        <v>11.18</v>
      </c>
      <c r="F662" s="16">
        <f t="shared" si="86"/>
        <v>5.59</v>
      </c>
      <c r="G662" s="17"/>
      <c r="H662" s="18"/>
    </row>
    <row r="663" spans="1:8" ht="12.75">
      <c r="A663" s="14" t="s">
        <v>316</v>
      </c>
      <c r="B663" s="14" t="s">
        <v>317</v>
      </c>
      <c r="C663" s="14" t="s">
        <v>318</v>
      </c>
      <c r="D663" s="14" t="s">
        <v>198</v>
      </c>
      <c r="E663" s="15">
        <v>102</v>
      </c>
      <c r="F663" s="16">
        <f t="shared" si="86"/>
        <v>51</v>
      </c>
      <c r="G663" s="17"/>
      <c r="H663" s="18"/>
    </row>
    <row r="664" spans="1:8" ht="12.75">
      <c r="A664" s="14" t="s">
        <v>316</v>
      </c>
      <c r="B664" s="14" t="s">
        <v>317</v>
      </c>
      <c r="C664" s="14" t="s">
        <v>318</v>
      </c>
      <c r="D664" s="14" t="s">
        <v>201</v>
      </c>
      <c r="E664" s="15">
        <v>114</v>
      </c>
      <c r="F664" s="16">
        <f t="shared" si="86"/>
        <v>57</v>
      </c>
      <c r="G664" s="17"/>
      <c r="H664" s="18"/>
    </row>
    <row r="665" spans="1:8" ht="12.75">
      <c r="A665" s="14" t="s">
        <v>316</v>
      </c>
      <c r="B665" s="14" t="s">
        <v>317</v>
      </c>
      <c r="C665" s="14" t="s">
        <v>318</v>
      </c>
      <c r="D665" s="14" t="s">
        <v>20</v>
      </c>
      <c r="E665" s="15">
        <v>3.31</v>
      </c>
      <c r="F665" s="16">
        <f aca="true" t="shared" si="87" ref="F665:F666">E665*1</f>
        <v>3.31</v>
      </c>
      <c r="G665" s="17"/>
      <c r="H665" s="18"/>
    </row>
    <row r="666" spans="1:8" ht="12.75">
      <c r="A666" s="14" t="s">
        <v>316</v>
      </c>
      <c r="B666" s="14" t="s">
        <v>317</v>
      </c>
      <c r="C666" s="14" t="s">
        <v>318</v>
      </c>
      <c r="D666" s="14" t="s">
        <v>20</v>
      </c>
      <c r="E666" s="15">
        <v>3.3</v>
      </c>
      <c r="F666" s="16">
        <f t="shared" si="87"/>
        <v>3.3</v>
      </c>
      <c r="G666" s="17"/>
      <c r="H666" s="18"/>
    </row>
    <row r="667" spans="1:8" ht="12.75">
      <c r="A667" s="14" t="s">
        <v>316</v>
      </c>
      <c r="B667" s="14" t="s">
        <v>317</v>
      </c>
      <c r="C667" s="14" t="s">
        <v>318</v>
      </c>
      <c r="D667" s="14" t="s">
        <v>319</v>
      </c>
      <c r="E667" s="15">
        <v>8.92</v>
      </c>
      <c r="F667" s="16">
        <f>E667*1/2</f>
        <v>4.46</v>
      </c>
      <c r="G667" s="17"/>
      <c r="H667" s="18"/>
    </row>
    <row r="668" spans="1:8" ht="12.75">
      <c r="A668" s="14" t="s">
        <v>316</v>
      </c>
      <c r="B668" s="14" t="s">
        <v>317</v>
      </c>
      <c r="C668" s="14" t="s">
        <v>318</v>
      </c>
      <c r="D668" s="14" t="s">
        <v>20</v>
      </c>
      <c r="E668" s="15">
        <v>9.89</v>
      </c>
      <c r="F668" s="16">
        <f aca="true" t="shared" si="88" ref="F668:F669">E668*1</f>
        <v>9.89</v>
      </c>
      <c r="G668" s="17"/>
      <c r="H668" s="18"/>
    </row>
    <row r="669" spans="1:8" ht="12.75">
      <c r="A669" s="14" t="s">
        <v>316</v>
      </c>
      <c r="B669" s="14" t="s">
        <v>317</v>
      </c>
      <c r="C669" s="14" t="s">
        <v>318</v>
      </c>
      <c r="D669" s="14" t="s">
        <v>20</v>
      </c>
      <c r="E669" s="15">
        <v>9.89</v>
      </c>
      <c r="F669" s="16">
        <f t="shared" si="88"/>
        <v>9.89</v>
      </c>
      <c r="G669" s="17"/>
      <c r="H669" s="18"/>
    </row>
    <row r="670" spans="1:8" ht="12.75">
      <c r="A670" s="14" t="s">
        <v>320</v>
      </c>
      <c r="B670" s="14" t="s">
        <v>321</v>
      </c>
      <c r="C670" s="29" t="s">
        <v>322</v>
      </c>
      <c r="D670" s="29" t="s">
        <v>323</v>
      </c>
      <c r="E670" s="30">
        <v>22.69</v>
      </c>
      <c r="F670" s="31">
        <f aca="true" t="shared" si="89" ref="F670:F672">E670/2</f>
        <v>11.345</v>
      </c>
      <c r="G670" s="17"/>
      <c r="H670" s="18"/>
    </row>
    <row r="671" spans="1:8" ht="12.75">
      <c r="A671" s="14" t="s">
        <v>320</v>
      </c>
      <c r="B671" s="14" t="s">
        <v>321</v>
      </c>
      <c r="C671" s="29" t="s">
        <v>322</v>
      </c>
      <c r="D671" s="29" t="s">
        <v>324</v>
      </c>
      <c r="E671" s="30">
        <v>12.41</v>
      </c>
      <c r="F671" s="31">
        <f t="shared" si="89"/>
        <v>6.205</v>
      </c>
      <c r="G671" s="17"/>
      <c r="H671" s="18"/>
    </row>
    <row r="672" spans="1:8" ht="12.75">
      <c r="A672" s="14" t="s">
        <v>320</v>
      </c>
      <c r="B672" s="14" t="s">
        <v>321</v>
      </c>
      <c r="C672" s="29" t="s">
        <v>322</v>
      </c>
      <c r="D672" s="29" t="s">
        <v>325</v>
      </c>
      <c r="E672" s="30">
        <v>12.48</v>
      </c>
      <c r="F672" s="31">
        <f t="shared" si="89"/>
        <v>6.24</v>
      </c>
      <c r="G672" s="17"/>
      <c r="H672" s="18"/>
    </row>
    <row r="673" spans="1:8" ht="12.75">
      <c r="A673" s="14" t="s">
        <v>320</v>
      </c>
      <c r="B673" s="14" t="s">
        <v>321</v>
      </c>
      <c r="C673" s="29" t="s">
        <v>322</v>
      </c>
      <c r="D673" s="29" t="s">
        <v>326</v>
      </c>
      <c r="E673" s="30">
        <v>3.79</v>
      </c>
      <c r="F673" s="31">
        <f>E673</f>
        <v>3.79</v>
      </c>
      <c r="G673" s="17"/>
      <c r="H673" s="18"/>
    </row>
    <row r="674" spans="1:8" ht="12.75">
      <c r="A674" s="14" t="s">
        <v>320</v>
      </c>
      <c r="B674" s="14" t="s">
        <v>321</v>
      </c>
      <c r="C674" s="29" t="s">
        <v>322</v>
      </c>
      <c r="D674" s="29" t="s">
        <v>327</v>
      </c>
      <c r="E674" s="30">
        <v>91.27</v>
      </c>
      <c r="F674" s="31">
        <f>E674/2</f>
        <v>45.635</v>
      </c>
      <c r="G674" s="17"/>
      <c r="H674" s="18"/>
    </row>
    <row r="675" spans="1:8" ht="12.75">
      <c r="A675" s="14" t="s">
        <v>320</v>
      </c>
      <c r="B675" s="14" t="s">
        <v>321</v>
      </c>
      <c r="C675" s="29" t="s">
        <v>322</v>
      </c>
      <c r="D675" s="29" t="s">
        <v>328</v>
      </c>
      <c r="E675" s="30">
        <v>3.76</v>
      </c>
      <c r="F675" s="31">
        <f>E675</f>
        <v>3.76</v>
      </c>
      <c r="G675" s="17"/>
      <c r="H675" s="18"/>
    </row>
    <row r="676" spans="1:8" ht="12.75">
      <c r="A676" s="14" t="s">
        <v>320</v>
      </c>
      <c r="B676" s="14" t="s">
        <v>321</v>
      </c>
      <c r="C676" s="29" t="s">
        <v>329</v>
      </c>
      <c r="D676" s="29" t="s">
        <v>330</v>
      </c>
      <c r="E676" s="30">
        <v>125.41</v>
      </c>
      <c r="F676" s="31">
        <f>E676/2</f>
        <v>62.705</v>
      </c>
      <c r="G676" s="17"/>
      <c r="H676" s="18"/>
    </row>
    <row r="677" spans="1:8" ht="12.75">
      <c r="A677" s="14" t="s">
        <v>331</v>
      </c>
      <c r="B677" s="14" t="s">
        <v>332</v>
      </c>
      <c r="C677" s="14" t="s">
        <v>333</v>
      </c>
      <c r="D677" s="14" t="s">
        <v>334</v>
      </c>
      <c r="E677" s="15">
        <v>63.36</v>
      </c>
      <c r="F677" s="16">
        <f aca="true" t="shared" si="90" ref="F677:F682">E677*1/2</f>
        <v>31.68</v>
      </c>
      <c r="G677" s="17"/>
      <c r="H677" s="18"/>
    </row>
    <row r="678" spans="1:8" ht="12.75">
      <c r="A678" s="14" t="s">
        <v>331</v>
      </c>
      <c r="B678" s="14" t="s">
        <v>332</v>
      </c>
      <c r="C678" s="14" t="s">
        <v>333</v>
      </c>
      <c r="D678" s="14" t="s">
        <v>335</v>
      </c>
      <c r="E678" s="15">
        <v>10.19</v>
      </c>
      <c r="F678" s="16">
        <f t="shared" si="90"/>
        <v>5.095</v>
      </c>
      <c r="G678" s="17"/>
      <c r="H678" s="18"/>
    </row>
    <row r="679" spans="1:8" ht="12.75">
      <c r="A679" s="14" t="s">
        <v>331</v>
      </c>
      <c r="B679" s="14" t="s">
        <v>332</v>
      </c>
      <c r="C679" s="14" t="s">
        <v>333</v>
      </c>
      <c r="D679" s="14" t="s">
        <v>336</v>
      </c>
      <c r="E679" s="15">
        <v>10.19</v>
      </c>
      <c r="F679" s="16">
        <f t="shared" si="90"/>
        <v>5.095</v>
      </c>
      <c r="G679" s="17"/>
      <c r="H679" s="18"/>
    </row>
    <row r="680" spans="1:8" ht="12.75">
      <c r="A680" s="14" t="s">
        <v>331</v>
      </c>
      <c r="B680" s="14" t="s">
        <v>332</v>
      </c>
      <c r="C680" s="14" t="s">
        <v>333</v>
      </c>
      <c r="D680" s="14" t="s">
        <v>337</v>
      </c>
      <c r="E680" s="15">
        <v>63.36</v>
      </c>
      <c r="F680" s="16">
        <f t="shared" si="90"/>
        <v>31.68</v>
      </c>
      <c r="G680" s="17"/>
      <c r="H680" s="18"/>
    </row>
    <row r="681" spans="1:8" ht="12.75">
      <c r="A681" s="14" t="s">
        <v>331</v>
      </c>
      <c r="B681" s="14" t="s">
        <v>332</v>
      </c>
      <c r="C681" s="14" t="s">
        <v>333</v>
      </c>
      <c r="D681" s="14" t="s">
        <v>335</v>
      </c>
      <c r="E681" s="15">
        <v>9.29</v>
      </c>
      <c r="F681" s="16">
        <f t="shared" si="90"/>
        <v>4.645</v>
      </c>
      <c r="G681" s="17"/>
      <c r="H681" s="18"/>
    </row>
    <row r="682" spans="1:8" ht="12.75">
      <c r="A682" s="14" t="s">
        <v>331</v>
      </c>
      <c r="B682" s="14" t="s">
        <v>332</v>
      </c>
      <c r="C682" s="33" t="s">
        <v>333</v>
      </c>
      <c r="D682" s="14" t="s">
        <v>336</v>
      </c>
      <c r="E682" s="15">
        <v>9.29</v>
      </c>
      <c r="F682" s="16">
        <f t="shared" si="90"/>
        <v>4.645</v>
      </c>
      <c r="G682" s="17"/>
      <c r="H682" s="18"/>
    </row>
    <row r="683" spans="1:8" ht="12.75">
      <c r="A683" s="14" t="s">
        <v>331</v>
      </c>
      <c r="B683" s="14" t="s">
        <v>332</v>
      </c>
      <c r="C683" s="33" t="s">
        <v>333</v>
      </c>
      <c r="D683" s="14" t="s">
        <v>17</v>
      </c>
      <c r="E683" s="15">
        <v>386.83</v>
      </c>
      <c r="F683" s="16">
        <f>E683*2</f>
        <v>773.66</v>
      </c>
      <c r="G683" s="17"/>
      <c r="H683" s="18"/>
    </row>
    <row r="684" spans="1:8" ht="12.75">
      <c r="A684" s="14" t="s">
        <v>331</v>
      </c>
      <c r="B684" s="14" t="s">
        <v>332</v>
      </c>
      <c r="C684" s="33" t="s">
        <v>333</v>
      </c>
      <c r="D684" s="14" t="s">
        <v>338</v>
      </c>
      <c r="E684" s="15">
        <v>63.36</v>
      </c>
      <c r="F684" s="16">
        <f aca="true" t="shared" si="91" ref="F684:F689">E684*1/2</f>
        <v>31.68</v>
      </c>
      <c r="G684" s="17"/>
      <c r="H684" s="18"/>
    </row>
    <row r="685" spans="1:8" ht="12.75">
      <c r="A685" s="14" t="s">
        <v>331</v>
      </c>
      <c r="B685" s="14" t="s">
        <v>332</v>
      </c>
      <c r="C685" s="33" t="s">
        <v>333</v>
      </c>
      <c r="D685" s="14" t="s">
        <v>335</v>
      </c>
      <c r="E685" s="15">
        <v>9.29</v>
      </c>
      <c r="F685" s="16">
        <f t="shared" si="91"/>
        <v>4.645</v>
      </c>
      <c r="G685" s="17"/>
      <c r="H685" s="18"/>
    </row>
    <row r="686" spans="1:8" ht="12.75">
      <c r="A686" s="14" t="s">
        <v>331</v>
      </c>
      <c r="B686" s="14" t="s">
        <v>332</v>
      </c>
      <c r="C686" s="33" t="s">
        <v>333</v>
      </c>
      <c r="D686" s="14" t="s">
        <v>336</v>
      </c>
      <c r="E686" s="15">
        <v>9.29</v>
      </c>
      <c r="F686" s="16">
        <f t="shared" si="91"/>
        <v>4.645</v>
      </c>
      <c r="G686" s="17"/>
      <c r="H686" s="18"/>
    </row>
    <row r="687" spans="1:8" ht="12.75">
      <c r="A687" s="14" t="s">
        <v>331</v>
      </c>
      <c r="B687" s="14" t="s">
        <v>332</v>
      </c>
      <c r="C687" s="33" t="s">
        <v>333</v>
      </c>
      <c r="D687" s="14" t="s">
        <v>339</v>
      </c>
      <c r="E687" s="15">
        <v>63.36</v>
      </c>
      <c r="F687" s="16">
        <f t="shared" si="91"/>
        <v>31.68</v>
      </c>
      <c r="G687" s="17"/>
      <c r="H687" s="18"/>
    </row>
    <row r="688" spans="1:8" ht="12.75">
      <c r="A688" s="14" t="s">
        <v>331</v>
      </c>
      <c r="B688" s="14" t="s">
        <v>332</v>
      </c>
      <c r="C688" s="33" t="s">
        <v>333</v>
      </c>
      <c r="D688" s="14" t="s">
        <v>335</v>
      </c>
      <c r="E688" s="15">
        <v>10.18</v>
      </c>
      <c r="F688" s="16">
        <f t="shared" si="91"/>
        <v>5.09</v>
      </c>
      <c r="G688" s="17"/>
      <c r="H688" s="18"/>
    </row>
    <row r="689" spans="1:8" ht="12.75">
      <c r="A689" s="14" t="s">
        <v>331</v>
      </c>
      <c r="B689" s="14" t="s">
        <v>332</v>
      </c>
      <c r="C689" s="33" t="s">
        <v>333</v>
      </c>
      <c r="D689" s="14" t="s">
        <v>336</v>
      </c>
      <c r="E689" s="15">
        <v>10.18</v>
      </c>
      <c r="F689" s="16">
        <f t="shared" si="91"/>
        <v>5.09</v>
      </c>
      <c r="G689" s="17"/>
      <c r="H689" s="18"/>
    </row>
    <row r="690" spans="1:8" ht="12.75">
      <c r="A690" s="14" t="s">
        <v>331</v>
      </c>
      <c r="B690" s="14" t="s">
        <v>332</v>
      </c>
      <c r="C690" s="33" t="s">
        <v>333</v>
      </c>
      <c r="D690" s="14" t="s">
        <v>34</v>
      </c>
      <c r="E690" s="15">
        <v>45.66</v>
      </c>
      <c r="F690" s="16">
        <f>E690*1/30</f>
        <v>1.5219999999999998</v>
      </c>
      <c r="G690" s="17"/>
      <c r="H690" s="18"/>
    </row>
    <row r="691" spans="1:8" ht="12.75">
      <c r="A691" s="14" t="s">
        <v>331</v>
      </c>
      <c r="B691" s="14" t="s">
        <v>332</v>
      </c>
      <c r="C691" s="33" t="s">
        <v>333</v>
      </c>
      <c r="D691" s="14" t="s">
        <v>20</v>
      </c>
      <c r="E691" s="15">
        <v>19.24</v>
      </c>
      <c r="F691" s="16">
        <f aca="true" t="shared" si="92" ref="F691:F692">E691*2</f>
        <v>38.48</v>
      </c>
      <c r="G691" s="17"/>
      <c r="H691" s="18"/>
    </row>
    <row r="692" spans="1:8" ht="12.75">
      <c r="A692" s="14" t="s">
        <v>331</v>
      </c>
      <c r="B692" s="14" t="s">
        <v>332</v>
      </c>
      <c r="C692" s="33" t="s">
        <v>333</v>
      </c>
      <c r="D692" s="14" t="s">
        <v>20</v>
      </c>
      <c r="E692" s="15">
        <v>19.96</v>
      </c>
      <c r="F692" s="16">
        <f t="shared" si="92"/>
        <v>39.92</v>
      </c>
      <c r="G692" s="17"/>
      <c r="H692" s="18"/>
    </row>
    <row r="693" spans="1:8" ht="12.75">
      <c r="A693" s="14" t="s">
        <v>331</v>
      </c>
      <c r="B693" s="14" t="s">
        <v>332</v>
      </c>
      <c r="C693" s="33" t="s">
        <v>340</v>
      </c>
      <c r="D693" s="14" t="s">
        <v>125</v>
      </c>
      <c r="E693" s="15">
        <v>63.36</v>
      </c>
      <c r="F693" s="16">
        <f aca="true" t="shared" si="93" ref="F693:F699">E693*1/2</f>
        <v>31.68</v>
      </c>
      <c r="G693" s="17"/>
      <c r="H693" s="18"/>
    </row>
    <row r="694" spans="1:8" ht="12.75">
      <c r="A694" s="14" t="s">
        <v>331</v>
      </c>
      <c r="B694" s="14" t="s">
        <v>332</v>
      </c>
      <c r="C694" s="33" t="s">
        <v>340</v>
      </c>
      <c r="D694" s="14" t="s">
        <v>335</v>
      </c>
      <c r="E694" s="15">
        <v>9.74</v>
      </c>
      <c r="F694" s="16">
        <f t="shared" si="93"/>
        <v>4.87</v>
      </c>
      <c r="G694" s="17"/>
      <c r="H694" s="18"/>
    </row>
    <row r="695" spans="1:8" ht="12.75">
      <c r="A695" s="14" t="s">
        <v>331</v>
      </c>
      <c r="B695" s="14" t="s">
        <v>332</v>
      </c>
      <c r="C695" s="33" t="s">
        <v>340</v>
      </c>
      <c r="D695" s="14" t="s">
        <v>336</v>
      </c>
      <c r="E695" s="15">
        <v>9.74</v>
      </c>
      <c r="F695" s="16">
        <f t="shared" si="93"/>
        <v>4.87</v>
      </c>
      <c r="G695" s="17"/>
      <c r="H695" s="18"/>
    </row>
    <row r="696" spans="1:8" ht="12.75">
      <c r="A696" s="14" t="s">
        <v>331</v>
      </c>
      <c r="B696" s="14" t="s">
        <v>332</v>
      </c>
      <c r="C696" s="33" t="s">
        <v>340</v>
      </c>
      <c r="D696" s="14" t="s">
        <v>145</v>
      </c>
      <c r="E696" s="15">
        <v>63.36</v>
      </c>
      <c r="F696" s="16">
        <f t="shared" si="93"/>
        <v>31.68</v>
      </c>
      <c r="G696" s="17"/>
      <c r="H696" s="18"/>
    </row>
    <row r="697" spans="1:12" s="41" customFormat="1" ht="12.75">
      <c r="A697" s="14" t="s">
        <v>331</v>
      </c>
      <c r="B697" s="14" t="s">
        <v>332</v>
      </c>
      <c r="C697" s="33" t="s">
        <v>340</v>
      </c>
      <c r="D697" s="14" t="s">
        <v>335</v>
      </c>
      <c r="E697" s="15">
        <v>9.74</v>
      </c>
      <c r="F697" s="16">
        <f t="shared" si="93"/>
        <v>4.87</v>
      </c>
      <c r="G697" s="17"/>
      <c r="H697" s="18"/>
      <c r="L697" s="42"/>
    </row>
    <row r="698" spans="1:12" s="43" customFormat="1" ht="12.75">
      <c r="A698" s="14" t="s">
        <v>331</v>
      </c>
      <c r="B698" s="14" t="s">
        <v>332</v>
      </c>
      <c r="C698" s="33" t="s">
        <v>340</v>
      </c>
      <c r="D698" s="14" t="s">
        <v>336</v>
      </c>
      <c r="E698" s="15">
        <v>9.74</v>
      </c>
      <c r="F698" s="16">
        <f t="shared" si="93"/>
        <v>4.87</v>
      </c>
      <c r="G698" s="17"/>
      <c r="H698" s="18"/>
      <c r="L698" s="44"/>
    </row>
    <row r="699" spans="1:8" ht="12.75">
      <c r="A699" s="14" t="s">
        <v>331</v>
      </c>
      <c r="B699" s="14" t="s">
        <v>332</v>
      </c>
      <c r="C699" s="33" t="s">
        <v>340</v>
      </c>
      <c r="D699" s="14" t="s">
        <v>103</v>
      </c>
      <c r="E699" s="15">
        <v>45.12</v>
      </c>
      <c r="F699" s="16">
        <f t="shared" si="93"/>
        <v>22.56</v>
      </c>
      <c r="G699" s="17"/>
      <c r="H699" s="18"/>
    </row>
    <row r="700" spans="1:8" ht="12.75">
      <c r="A700" s="14" t="s">
        <v>331</v>
      </c>
      <c r="B700" s="14" t="s">
        <v>332</v>
      </c>
      <c r="C700" s="33" t="s">
        <v>340</v>
      </c>
      <c r="D700" s="14" t="s">
        <v>17</v>
      </c>
      <c r="E700" s="15">
        <v>89.77</v>
      </c>
      <c r="F700" s="16">
        <f>E700*2</f>
        <v>179.54</v>
      </c>
      <c r="G700" s="17"/>
      <c r="H700" s="18"/>
    </row>
    <row r="701" spans="1:8" ht="12.75">
      <c r="A701" s="14" t="s">
        <v>331</v>
      </c>
      <c r="B701" s="14" t="s">
        <v>332</v>
      </c>
      <c r="C701" s="33" t="s">
        <v>340</v>
      </c>
      <c r="D701" s="14" t="s">
        <v>341</v>
      </c>
      <c r="E701" s="15">
        <v>63.36</v>
      </c>
      <c r="F701" s="16">
        <f aca="true" t="shared" si="94" ref="F701:F706">E701*1/2</f>
        <v>31.68</v>
      </c>
      <c r="G701" s="17"/>
      <c r="H701" s="18"/>
    </row>
    <row r="702" spans="1:8" ht="12.75">
      <c r="A702" s="14" t="s">
        <v>331</v>
      </c>
      <c r="B702" s="14" t="s">
        <v>332</v>
      </c>
      <c r="C702" s="33" t="s">
        <v>340</v>
      </c>
      <c r="D702" s="14" t="s">
        <v>335</v>
      </c>
      <c r="E702" s="15">
        <v>9.74</v>
      </c>
      <c r="F702" s="16">
        <f t="shared" si="94"/>
        <v>4.87</v>
      </c>
      <c r="G702" s="17"/>
      <c r="H702" s="18"/>
    </row>
    <row r="703" spans="1:8" ht="12.75">
      <c r="A703" s="14" t="s">
        <v>331</v>
      </c>
      <c r="B703" s="14" t="s">
        <v>332</v>
      </c>
      <c r="C703" s="33" t="s">
        <v>340</v>
      </c>
      <c r="D703" s="14" t="s">
        <v>336</v>
      </c>
      <c r="E703" s="15">
        <v>9.74</v>
      </c>
      <c r="F703" s="16">
        <f t="shared" si="94"/>
        <v>4.87</v>
      </c>
      <c r="G703" s="17"/>
      <c r="H703" s="18"/>
    </row>
    <row r="704" spans="1:8" ht="12.75">
      <c r="A704" s="14" t="s">
        <v>331</v>
      </c>
      <c r="B704" s="14" t="s">
        <v>332</v>
      </c>
      <c r="C704" s="33" t="s">
        <v>340</v>
      </c>
      <c r="D704" s="14" t="s">
        <v>299</v>
      </c>
      <c r="E704" s="15">
        <v>63.36</v>
      </c>
      <c r="F704" s="16">
        <f t="shared" si="94"/>
        <v>31.68</v>
      </c>
      <c r="G704" s="17"/>
      <c r="H704" s="18"/>
    </row>
    <row r="705" spans="1:8" ht="12.75">
      <c r="A705" s="14" t="s">
        <v>331</v>
      </c>
      <c r="B705" s="14" t="s">
        <v>332</v>
      </c>
      <c r="C705" s="33" t="s">
        <v>340</v>
      </c>
      <c r="D705" s="14" t="s">
        <v>335</v>
      </c>
      <c r="E705" s="15">
        <v>9.74</v>
      </c>
      <c r="F705" s="16">
        <f t="shared" si="94"/>
        <v>4.87</v>
      </c>
      <c r="G705" s="17"/>
      <c r="H705" s="18"/>
    </row>
    <row r="706" spans="1:8" ht="12.75">
      <c r="A706" s="14" t="s">
        <v>331</v>
      </c>
      <c r="B706" s="14" t="s">
        <v>332</v>
      </c>
      <c r="C706" s="33" t="s">
        <v>340</v>
      </c>
      <c r="D706" s="14" t="s">
        <v>336</v>
      </c>
      <c r="E706" s="15">
        <v>9.74</v>
      </c>
      <c r="F706" s="16">
        <f t="shared" si="94"/>
        <v>4.87</v>
      </c>
      <c r="G706" s="17"/>
      <c r="H706" s="18"/>
    </row>
    <row r="707" spans="1:8" ht="12.75">
      <c r="A707" s="14" t="s">
        <v>331</v>
      </c>
      <c r="B707" s="14" t="s">
        <v>332</v>
      </c>
      <c r="C707" s="33" t="s">
        <v>340</v>
      </c>
      <c r="D707" s="14" t="s">
        <v>17</v>
      </c>
      <c r="E707" s="15">
        <v>181.37</v>
      </c>
      <c r="F707" s="16">
        <f aca="true" t="shared" si="95" ref="F707:F720">E707*2</f>
        <v>362.74</v>
      </c>
      <c r="G707" s="17"/>
      <c r="H707" s="18"/>
    </row>
    <row r="708" spans="1:8" ht="12.75">
      <c r="A708" s="14" t="s">
        <v>331</v>
      </c>
      <c r="B708" s="14" t="s">
        <v>332</v>
      </c>
      <c r="C708" s="33" t="s">
        <v>340</v>
      </c>
      <c r="D708" s="14" t="s">
        <v>43</v>
      </c>
      <c r="E708" s="15">
        <v>112.45</v>
      </c>
      <c r="F708" s="16">
        <f t="shared" si="95"/>
        <v>224.9</v>
      </c>
      <c r="G708" s="17"/>
      <c r="H708" s="18"/>
    </row>
    <row r="709" spans="1:8" ht="12.75">
      <c r="A709" s="14" t="s">
        <v>331</v>
      </c>
      <c r="B709" s="14" t="s">
        <v>332</v>
      </c>
      <c r="C709" s="33" t="s">
        <v>340</v>
      </c>
      <c r="D709" s="14" t="s">
        <v>20</v>
      </c>
      <c r="E709" s="15">
        <v>20.52</v>
      </c>
      <c r="F709" s="16">
        <f t="shared" si="95"/>
        <v>41.04</v>
      </c>
      <c r="G709" s="17"/>
      <c r="H709" s="18"/>
    </row>
    <row r="710" spans="1:8" ht="12.75">
      <c r="A710" s="14" t="s">
        <v>331</v>
      </c>
      <c r="B710" s="14" t="s">
        <v>332</v>
      </c>
      <c r="C710" s="14" t="s">
        <v>340</v>
      </c>
      <c r="D710" s="14" t="s">
        <v>20</v>
      </c>
      <c r="E710" s="15">
        <v>20.52</v>
      </c>
      <c r="F710" s="16">
        <f t="shared" si="95"/>
        <v>41.04</v>
      </c>
      <c r="G710" s="17"/>
      <c r="H710" s="18"/>
    </row>
    <row r="711" spans="1:8" ht="12.75">
      <c r="A711" s="14" t="s">
        <v>331</v>
      </c>
      <c r="B711" s="14" t="s">
        <v>332</v>
      </c>
      <c r="C711" s="14" t="s">
        <v>342</v>
      </c>
      <c r="D711" s="14" t="s">
        <v>49</v>
      </c>
      <c r="E711" s="15">
        <v>63.72</v>
      </c>
      <c r="F711" s="16">
        <f t="shared" si="95"/>
        <v>127.44</v>
      </c>
      <c r="G711" s="17"/>
      <c r="H711" s="18"/>
    </row>
    <row r="712" spans="1:8" ht="12.75">
      <c r="A712" s="14" t="s">
        <v>331</v>
      </c>
      <c r="B712" s="14" t="s">
        <v>332</v>
      </c>
      <c r="C712" s="14" t="s">
        <v>342</v>
      </c>
      <c r="D712" s="14" t="s">
        <v>49</v>
      </c>
      <c r="E712" s="15">
        <v>63.72</v>
      </c>
      <c r="F712" s="16">
        <f t="shared" si="95"/>
        <v>127.44</v>
      </c>
      <c r="G712" s="17"/>
      <c r="H712" s="18"/>
    </row>
    <row r="713" spans="1:8" ht="12.75">
      <c r="A713" s="14" t="s">
        <v>331</v>
      </c>
      <c r="B713" s="14" t="s">
        <v>332</v>
      </c>
      <c r="C713" s="14" t="s">
        <v>342</v>
      </c>
      <c r="D713" s="14" t="s">
        <v>49</v>
      </c>
      <c r="E713" s="15">
        <v>64.62</v>
      </c>
      <c r="F713" s="16">
        <f t="shared" si="95"/>
        <v>129.24</v>
      </c>
      <c r="G713" s="17"/>
      <c r="H713" s="18"/>
    </row>
    <row r="714" spans="1:8" ht="12.75">
      <c r="A714" s="14" t="s">
        <v>331</v>
      </c>
      <c r="B714" s="14" t="s">
        <v>332</v>
      </c>
      <c r="C714" s="14" t="s">
        <v>342</v>
      </c>
      <c r="D714" s="14" t="s">
        <v>49</v>
      </c>
      <c r="E714" s="15">
        <v>40.32</v>
      </c>
      <c r="F714" s="16">
        <f t="shared" si="95"/>
        <v>80.64</v>
      </c>
      <c r="G714" s="17"/>
      <c r="H714" s="18"/>
    </row>
    <row r="715" spans="1:8" ht="12.75">
      <c r="A715" s="14" t="s">
        <v>331</v>
      </c>
      <c r="B715" s="14" t="s">
        <v>332</v>
      </c>
      <c r="C715" s="14" t="s">
        <v>342</v>
      </c>
      <c r="D715" s="14" t="s">
        <v>49</v>
      </c>
      <c r="E715" s="15">
        <v>64.62</v>
      </c>
      <c r="F715" s="16">
        <f t="shared" si="95"/>
        <v>129.24</v>
      </c>
      <c r="G715" s="17"/>
      <c r="H715" s="18"/>
    </row>
    <row r="716" spans="1:8" ht="12.75">
      <c r="A716" s="14" t="s">
        <v>331</v>
      </c>
      <c r="B716" s="14" t="s">
        <v>332</v>
      </c>
      <c r="C716" s="14" t="s">
        <v>342</v>
      </c>
      <c r="D716" s="14" t="s">
        <v>49</v>
      </c>
      <c r="E716" s="15">
        <v>63.72</v>
      </c>
      <c r="F716" s="16">
        <f t="shared" si="95"/>
        <v>127.44</v>
      </c>
      <c r="G716" s="17"/>
      <c r="H716" s="18"/>
    </row>
    <row r="717" spans="1:8" ht="12.75">
      <c r="A717" s="14" t="s">
        <v>331</v>
      </c>
      <c r="B717" s="14" t="s">
        <v>332</v>
      </c>
      <c r="C717" s="14" t="s">
        <v>342</v>
      </c>
      <c r="D717" s="14" t="s">
        <v>49</v>
      </c>
      <c r="E717" s="15">
        <v>63.72</v>
      </c>
      <c r="F717" s="16">
        <f t="shared" si="95"/>
        <v>127.44</v>
      </c>
      <c r="G717" s="17"/>
      <c r="H717" s="18"/>
    </row>
    <row r="718" spans="1:8" ht="12.75">
      <c r="A718" s="14" t="s">
        <v>331</v>
      </c>
      <c r="B718" s="14" t="s">
        <v>332</v>
      </c>
      <c r="C718" s="14" t="s">
        <v>342</v>
      </c>
      <c r="D718" s="14" t="s">
        <v>17</v>
      </c>
      <c r="E718" s="15">
        <v>89.77</v>
      </c>
      <c r="F718" s="16">
        <f t="shared" si="95"/>
        <v>179.54</v>
      </c>
      <c r="G718" s="17"/>
      <c r="H718" s="18"/>
    </row>
    <row r="719" spans="1:8" ht="12.75">
      <c r="A719" s="14" t="s">
        <v>331</v>
      </c>
      <c r="B719" s="14" t="s">
        <v>332</v>
      </c>
      <c r="C719" s="14" t="s">
        <v>342</v>
      </c>
      <c r="D719" s="14" t="s">
        <v>17</v>
      </c>
      <c r="E719" s="15">
        <v>181.3</v>
      </c>
      <c r="F719" s="16">
        <f t="shared" si="95"/>
        <v>362.6</v>
      </c>
      <c r="G719" s="17"/>
      <c r="H719" s="18"/>
    </row>
    <row r="720" spans="1:8" ht="12.75">
      <c r="A720" s="14" t="s">
        <v>331</v>
      </c>
      <c r="B720" s="14" t="s">
        <v>332</v>
      </c>
      <c r="C720" s="14" t="s">
        <v>342</v>
      </c>
      <c r="D720" s="14" t="s">
        <v>43</v>
      </c>
      <c r="E720" s="15">
        <v>112.45</v>
      </c>
      <c r="F720" s="16">
        <f t="shared" si="95"/>
        <v>224.9</v>
      </c>
      <c r="G720" s="17"/>
      <c r="H720" s="18"/>
    </row>
    <row r="721" spans="1:8" ht="12.75">
      <c r="A721" s="14" t="s">
        <v>343</v>
      </c>
      <c r="B721" s="14" t="s">
        <v>344</v>
      </c>
      <c r="C721" s="14" t="s">
        <v>345</v>
      </c>
      <c r="D721" s="14" t="s">
        <v>346</v>
      </c>
      <c r="E721" s="15">
        <v>85.28</v>
      </c>
      <c r="F721" s="16">
        <f aca="true" t="shared" si="96" ref="F721:F726">E721*1/2</f>
        <v>42.64</v>
      </c>
      <c r="G721" s="17"/>
      <c r="H721" s="18"/>
    </row>
    <row r="722" spans="1:8" ht="12.75">
      <c r="A722" s="14" t="s">
        <v>343</v>
      </c>
      <c r="B722" s="14" t="s">
        <v>344</v>
      </c>
      <c r="C722" s="14" t="s">
        <v>345</v>
      </c>
      <c r="D722" s="14" t="s">
        <v>347</v>
      </c>
      <c r="E722" s="15">
        <v>42.08</v>
      </c>
      <c r="F722" s="16">
        <f t="shared" si="96"/>
        <v>21.04</v>
      </c>
      <c r="G722" s="17"/>
      <c r="H722" s="18"/>
    </row>
    <row r="723" spans="1:8" ht="12.75">
      <c r="A723" s="14" t="s">
        <v>343</v>
      </c>
      <c r="B723" s="14" t="s">
        <v>344</v>
      </c>
      <c r="C723" s="14" t="s">
        <v>345</v>
      </c>
      <c r="D723" s="14" t="s">
        <v>336</v>
      </c>
      <c r="E723" s="15">
        <v>6.57</v>
      </c>
      <c r="F723" s="16">
        <f t="shared" si="96"/>
        <v>3.285</v>
      </c>
      <c r="G723" s="17"/>
      <c r="H723" s="18"/>
    </row>
    <row r="724" spans="1:8" ht="12.75">
      <c r="A724" s="14" t="s">
        <v>343</v>
      </c>
      <c r="B724" s="14" t="s">
        <v>344</v>
      </c>
      <c r="C724" s="14" t="s">
        <v>345</v>
      </c>
      <c r="D724" s="14" t="s">
        <v>336</v>
      </c>
      <c r="E724" s="15">
        <v>6.55</v>
      </c>
      <c r="F724" s="16">
        <f t="shared" si="96"/>
        <v>3.275</v>
      </c>
      <c r="G724" s="17"/>
      <c r="H724" s="18"/>
    </row>
    <row r="725" spans="1:8" ht="12.75">
      <c r="A725" s="14" t="s">
        <v>343</v>
      </c>
      <c r="B725" s="14" t="s">
        <v>344</v>
      </c>
      <c r="C725" s="14" t="s">
        <v>345</v>
      </c>
      <c r="D725" s="14" t="s">
        <v>336</v>
      </c>
      <c r="E725" s="15">
        <v>8.38</v>
      </c>
      <c r="F725" s="16">
        <f t="shared" si="96"/>
        <v>4.19</v>
      </c>
      <c r="G725" s="17"/>
      <c r="H725" s="18"/>
    </row>
    <row r="726" spans="1:8" ht="12.75">
      <c r="A726" s="14" t="s">
        <v>343</v>
      </c>
      <c r="B726" s="14" t="s">
        <v>344</v>
      </c>
      <c r="C726" s="14" t="s">
        <v>345</v>
      </c>
      <c r="D726" s="14" t="s">
        <v>336</v>
      </c>
      <c r="E726" s="15">
        <v>6.57</v>
      </c>
      <c r="F726" s="16">
        <f t="shared" si="96"/>
        <v>3.285</v>
      </c>
      <c r="G726" s="17"/>
      <c r="H726" s="18"/>
    </row>
    <row r="727" spans="1:8" ht="12.75">
      <c r="A727" s="14" t="s">
        <v>343</v>
      </c>
      <c r="B727" s="14" t="s">
        <v>344</v>
      </c>
      <c r="C727" s="14" t="s">
        <v>345</v>
      </c>
      <c r="D727" s="14" t="s">
        <v>34</v>
      </c>
      <c r="E727" s="15">
        <v>6.55</v>
      </c>
      <c r="F727" s="16">
        <f aca="true" t="shared" si="97" ref="F727:F728">E727*1/30</f>
        <v>0.21833333333333332</v>
      </c>
      <c r="G727" s="17"/>
      <c r="H727" s="18"/>
    </row>
    <row r="728" spans="1:8" ht="12.75">
      <c r="A728" s="14" t="s">
        <v>343</v>
      </c>
      <c r="B728" s="14" t="s">
        <v>344</v>
      </c>
      <c r="C728" s="14" t="s">
        <v>345</v>
      </c>
      <c r="D728" s="14" t="s">
        <v>34</v>
      </c>
      <c r="E728" s="15">
        <v>8.38</v>
      </c>
      <c r="F728" s="16">
        <f t="shared" si="97"/>
        <v>0.2793333333333334</v>
      </c>
      <c r="G728" s="17"/>
      <c r="H728" s="18"/>
    </row>
    <row r="729" spans="1:8" ht="12.75">
      <c r="A729" s="14" t="s">
        <v>343</v>
      </c>
      <c r="B729" s="14" t="s">
        <v>344</v>
      </c>
      <c r="C729" s="14" t="s">
        <v>345</v>
      </c>
      <c r="D729" s="14" t="s">
        <v>17</v>
      </c>
      <c r="E729" s="15">
        <v>22.2</v>
      </c>
      <c r="F729" s="16">
        <f aca="true" t="shared" si="98" ref="F729:F752">E729*1/2</f>
        <v>11.1</v>
      </c>
      <c r="G729" s="17"/>
      <c r="H729" s="18"/>
    </row>
    <row r="730" spans="1:8" ht="12.75">
      <c r="A730" s="14" t="s">
        <v>343</v>
      </c>
      <c r="B730" s="14" t="s">
        <v>344</v>
      </c>
      <c r="C730" s="14" t="s">
        <v>345</v>
      </c>
      <c r="D730" s="14" t="s">
        <v>67</v>
      </c>
      <c r="E730" s="15">
        <v>58.24</v>
      </c>
      <c r="F730" s="16">
        <f t="shared" si="98"/>
        <v>29.12</v>
      </c>
      <c r="G730" s="17"/>
      <c r="H730" s="18"/>
    </row>
    <row r="731" spans="1:8" ht="12.75">
      <c r="A731" s="14" t="s">
        <v>343</v>
      </c>
      <c r="B731" s="14" t="s">
        <v>344</v>
      </c>
      <c r="C731" s="14" t="s">
        <v>345</v>
      </c>
      <c r="D731" s="14" t="s">
        <v>69</v>
      </c>
      <c r="E731" s="15">
        <v>62.13</v>
      </c>
      <c r="F731" s="16">
        <f t="shared" si="98"/>
        <v>31.065</v>
      </c>
      <c r="G731" s="17"/>
      <c r="H731" s="18"/>
    </row>
    <row r="732" spans="1:8" ht="12.75">
      <c r="A732" s="14" t="s">
        <v>343</v>
      </c>
      <c r="B732" s="14" t="s">
        <v>344</v>
      </c>
      <c r="C732" s="14" t="s">
        <v>345</v>
      </c>
      <c r="D732" s="14" t="s">
        <v>348</v>
      </c>
      <c r="E732" s="15">
        <v>193.32</v>
      </c>
      <c r="F732" s="16">
        <f t="shared" si="98"/>
        <v>96.66</v>
      </c>
      <c r="G732" s="17"/>
      <c r="H732" s="18"/>
    </row>
    <row r="733" spans="1:8" ht="12.75">
      <c r="A733" s="14" t="s">
        <v>343</v>
      </c>
      <c r="B733" s="14" t="s">
        <v>344</v>
      </c>
      <c r="C733" s="14" t="s">
        <v>345</v>
      </c>
      <c r="D733" s="14" t="s">
        <v>17</v>
      </c>
      <c r="E733" s="15">
        <v>447.23</v>
      </c>
      <c r="F733" s="16">
        <f t="shared" si="98"/>
        <v>223.615</v>
      </c>
      <c r="G733" s="17"/>
      <c r="H733" s="18"/>
    </row>
    <row r="734" spans="1:8" ht="12.75">
      <c r="A734" s="14" t="s">
        <v>349</v>
      </c>
      <c r="B734" s="14" t="s">
        <v>350</v>
      </c>
      <c r="C734" s="14" t="s">
        <v>99</v>
      </c>
      <c r="D734" s="14" t="s">
        <v>351</v>
      </c>
      <c r="E734" s="15">
        <v>9</v>
      </c>
      <c r="F734" s="16">
        <f t="shared" si="98"/>
        <v>4.5</v>
      </c>
      <c r="G734" s="17"/>
      <c r="H734" s="18"/>
    </row>
    <row r="735" spans="1:8" ht="12.75">
      <c r="A735" s="14" t="s">
        <v>349</v>
      </c>
      <c r="B735" s="14" t="s">
        <v>350</v>
      </c>
      <c r="C735" s="14" t="s">
        <v>99</v>
      </c>
      <c r="D735" s="14" t="s">
        <v>352</v>
      </c>
      <c r="E735" s="15">
        <v>9</v>
      </c>
      <c r="F735" s="16">
        <f t="shared" si="98"/>
        <v>4.5</v>
      </c>
      <c r="G735" s="17"/>
      <c r="H735" s="18"/>
    </row>
    <row r="736" spans="1:8" ht="12.75">
      <c r="A736" s="14" t="s">
        <v>349</v>
      </c>
      <c r="B736" s="14" t="s">
        <v>350</v>
      </c>
      <c r="C736" s="14" t="s">
        <v>99</v>
      </c>
      <c r="D736" s="14" t="s">
        <v>353</v>
      </c>
      <c r="E736" s="15">
        <v>9.04</v>
      </c>
      <c r="F736" s="16">
        <f t="shared" si="98"/>
        <v>4.52</v>
      </c>
      <c r="G736" s="17"/>
      <c r="H736" s="18"/>
    </row>
    <row r="737" spans="1:8" ht="12.75">
      <c r="A737" s="14" t="s">
        <v>349</v>
      </c>
      <c r="B737" s="14" t="s">
        <v>350</v>
      </c>
      <c r="C737" s="14" t="s">
        <v>99</v>
      </c>
      <c r="D737" s="14" t="s">
        <v>353</v>
      </c>
      <c r="E737" s="15">
        <v>6.12</v>
      </c>
      <c r="F737" s="16">
        <f t="shared" si="98"/>
        <v>3.06</v>
      </c>
      <c r="G737" s="17"/>
      <c r="H737" s="18"/>
    </row>
    <row r="738" spans="1:8" ht="12.75">
      <c r="A738" s="14" t="s">
        <v>349</v>
      </c>
      <c r="B738" s="14" t="s">
        <v>350</v>
      </c>
      <c r="C738" s="14" t="s">
        <v>99</v>
      </c>
      <c r="D738" s="14" t="s">
        <v>17</v>
      </c>
      <c r="E738" s="15">
        <v>8.52</v>
      </c>
      <c r="F738" s="16">
        <f t="shared" si="98"/>
        <v>4.26</v>
      </c>
      <c r="G738" s="17"/>
      <c r="H738" s="18"/>
    </row>
    <row r="739" spans="1:8" ht="12.75">
      <c r="A739" s="14" t="s">
        <v>349</v>
      </c>
      <c r="B739" s="14" t="s">
        <v>350</v>
      </c>
      <c r="C739" s="14" t="s">
        <v>99</v>
      </c>
      <c r="D739" s="14" t="s">
        <v>354</v>
      </c>
      <c r="E739" s="15">
        <v>20.28</v>
      </c>
      <c r="F739" s="16">
        <f t="shared" si="98"/>
        <v>10.14</v>
      </c>
      <c r="G739" s="17"/>
      <c r="H739" s="18"/>
    </row>
    <row r="740" spans="1:8" ht="12.75">
      <c r="A740" s="14" t="s">
        <v>349</v>
      </c>
      <c r="B740" s="14" t="s">
        <v>350</v>
      </c>
      <c r="C740" s="14" t="s">
        <v>99</v>
      </c>
      <c r="D740" s="14" t="s">
        <v>355</v>
      </c>
      <c r="E740" s="15">
        <v>4.4</v>
      </c>
      <c r="F740" s="16">
        <f t="shared" si="98"/>
        <v>2.2</v>
      </c>
      <c r="G740" s="17"/>
      <c r="H740" s="18"/>
    </row>
    <row r="741" spans="1:8" ht="12.75">
      <c r="A741" s="14" t="s">
        <v>349</v>
      </c>
      <c r="B741" s="14" t="s">
        <v>350</v>
      </c>
      <c r="C741" s="14" t="s">
        <v>99</v>
      </c>
      <c r="D741" s="14" t="s">
        <v>17</v>
      </c>
      <c r="E741" s="15">
        <v>11.82</v>
      </c>
      <c r="F741" s="16">
        <f t="shared" si="98"/>
        <v>5.91</v>
      </c>
      <c r="G741" s="17"/>
      <c r="H741" s="18"/>
    </row>
    <row r="742" spans="1:8" ht="12.75">
      <c r="A742" s="14" t="s">
        <v>349</v>
      </c>
      <c r="B742" s="14" t="s">
        <v>350</v>
      </c>
      <c r="C742" s="14" t="s">
        <v>99</v>
      </c>
      <c r="D742" s="14" t="s">
        <v>356</v>
      </c>
      <c r="E742" s="15">
        <v>10.16</v>
      </c>
      <c r="F742" s="16">
        <f t="shared" si="98"/>
        <v>5.08</v>
      </c>
      <c r="G742" s="17"/>
      <c r="H742" s="18"/>
    </row>
    <row r="743" spans="1:8" ht="12.75">
      <c r="A743" s="14" t="s">
        <v>349</v>
      </c>
      <c r="B743" s="14" t="s">
        <v>350</v>
      </c>
      <c r="C743" s="14" t="s">
        <v>99</v>
      </c>
      <c r="D743" s="14" t="s">
        <v>357</v>
      </c>
      <c r="E743" s="15">
        <v>11.24</v>
      </c>
      <c r="F743" s="16">
        <f t="shared" si="98"/>
        <v>5.62</v>
      </c>
      <c r="G743" s="17"/>
      <c r="H743" s="18"/>
    </row>
    <row r="744" spans="1:8" ht="12.75">
      <c r="A744" s="14" t="s">
        <v>349</v>
      </c>
      <c r="B744" s="14" t="s">
        <v>350</v>
      </c>
      <c r="C744" s="14" t="s">
        <v>99</v>
      </c>
      <c r="D744" s="14" t="s">
        <v>358</v>
      </c>
      <c r="E744" s="15">
        <v>11.24</v>
      </c>
      <c r="F744" s="16">
        <f t="shared" si="98"/>
        <v>5.62</v>
      </c>
      <c r="G744" s="17"/>
      <c r="H744" s="18"/>
    </row>
    <row r="745" spans="1:8" ht="12.75">
      <c r="A745" s="14" t="s">
        <v>349</v>
      </c>
      <c r="B745" s="14" t="s">
        <v>350</v>
      </c>
      <c r="C745" s="14" t="s">
        <v>99</v>
      </c>
      <c r="D745" s="14" t="s">
        <v>359</v>
      </c>
      <c r="E745" s="15">
        <v>11.24</v>
      </c>
      <c r="F745" s="16">
        <f t="shared" si="98"/>
        <v>5.62</v>
      </c>
      <c r="G745" s="17"/>
      <c r="H745" s="18"/>
    </row>
    <row r="746" spans="1:8" ht="12.75">
      <c r="A746" s="14" t="s">
        <v>349</v>
      </c>
      <c r="B746" s="14" t="s">
        <v>350</v>
      </c>
      <c r="C746" s="14" t="s">
        <v>99</v>
      </c>
      <c r="D746" s="14" t="s">
        <v>360</v>
      </c>
      <c r="E746" s="15">
        <v>3.23</v>
      </c>
      <c r="F746" s="16">
        <f t="shared" si="98"/>
        <v>1.615</v>
      </c>
      <c r="G746" s="17"/>
      <c r="H746" s="18"/>
    </row>
    <row r="747" spans="1:8" ht="12.75">
      <c r="A747" s="14" t="s">
        <v>349</v>
      </c>
      <c r="B747" s="14" t="s">
        <v>350</v>
      </c>
      <c r="C747" s="14" t="s">
        <v>99</v>
      </c>
      <c r="D747" s="14" t="s">
        <v>361</v>
      </c>
      <c r="E747" s="15">
        <v>18.64</v>
      </c>
      <c r="F747" s="16">
        <f t="shared" si="98"/>
        <v>9.32</v>
      </c>
      <c r="G747" s="17"/>
      <c r="H747" s="18"/>
    </row>
    <row r="748" spans="1:8" ht="12.75">
      <c r="A748" s="14" t="s">
        <v>349</v>
      </c>
      <c r="B748" s="14" t="s">
        <v>350</v>
      </c>
      <c r="C748" s="14" t="s">
        <v>99</v>
      </c>
      <c r="D748" s="14" t="s">
        <v>362</v>
      </c>
      <c r="E748" s="15">
        <v>7.21</v>
      </c>
      <c r="F748" s="16">
        <f t="shared" si="98"/>
        <v>3.605</v>
      </c>
      <c r="G748" s="17"/>
      <c r="H748" s="18"/>
    </row>
    <row r="749" spans="1:8" ht="12.75">
      <c r="A749" s="14" t="s">
        <v>349</v>
      </c>
      <c r="B749" s="14" t="s">
        <v>350</v>
      </c>
      <c r="C749" s="14" t="s">
        <v>99</v>
      </c>
      <c r="D749" s="14" t="s">
        <v>201</v>
      </c>
      <c r="E749" s="15">
        <v>39.63</v>
      </c>
      <c r="F749" s="16">
        <f t="shared" si="98"/>
        <v>19.815</v>
      </c>
      <c r="G749" s="17"/>
      <c r="H749" s="18"/>
    </row>
    <row r="750" spans="1:8" ht="12.75">
      <c r="A750" s="14" t="s">
        <v>349</v>
      </c>
      <c r="B750" s="14" t="s">
        <v>350</v>
      </c>
      <c r="C750" s="14" t="s">
        <v>99</v>
      </c>
      <c r="D750" s="14" t="s">
        <v>363</v>
      </c>
      <c r="E750" s="15">
        <v>6.08</v>
      </c>
      <c r="F750" s="16">
        <f t="shared" si="98"/>
        <v>3.04</v>
      </c>
      <c r="G750" s="17"/>
      <c r="H750" s="18"/>
    </row>
    <row r="751" spans="1:8" ht="12.75">
      <c r="A751" s="14" t="s">
        <v>349</v>
      </c>
      <c r="B751" s="14" t="s">
        <v>350</v>
      </c>
      <c r="C751" s="14" t="s">
        <v>99</v>
      </c>
      <c r="D751" s="14" t="s">
        <v>73</v>
      </c>
      <c r="E751" s="15">
        <v>2.92</v>
      </c>
      <c r="F751" s="16">
        <f t="shared" si="98"/>
        <v>1.46</v>
      </c>
      <c r="G751" s="17"/>
      <c r="H751" s="18"/>
    </row>
    <row r="752" spans="1:8" ht="12.75">
      <c r="A752" s="14" t="s">
        <v>349</v>
      </c>
      <c r="B752" s="14" t="s">
        <v>350</v>
      </c>
      <c r="C752" s="14" t="s">
        <v>99</v>
      </c>
      <c r="D752" s="14" t="s">
        <v>129</v>
      </c>
      <c r="E752" s="15">
        <v>2.28</v>
      </c>
      <c r="F752" s="16">
        <f t="shared" si="98"/>
        <v>1.14</v>
      </c>
      <c r="G752" s="17"/>
      <c r="H752" s="18"/>
    </row>
    <row r="753" spans="1:8" ht="12.75">
      <c r="A753" s="14" t="s">
        <v>349</v>
      </c>
      <c r="B753" s="14" t="s">
        <v>350</v>
      </c>
      <c r="C753" s="14" t="s">
        <v>99</v>
      </c>
      <c r="D753" s="14" t="s">
        <v>20</v>
      </c>
      <c r="E753" s="15">
        <v>3.53</v>
      </c>
      <c r="F753" s="16">
        <f>E753*1</f>
        <v>3.53</v>
      </c>
      <c r="G753" s="17"/>
      <c r="H753" s="18"/>
    </row>
    <row r="754" spans="1:8" ht="12.75">
      <c r="A754" s="14" t="s">
        <v>364</v>
      </c>
      <c r="B754" s="14" t="s">
        <v>365</v>
      </c>
      <c r="C754" s="14" t="s">
        <v>366</v>
      </c>
      <c r="D754" s="14" t="s">
        <v>367</v>
      </c>
      <c r="E754" s="15">
        <v>78.32</v>
      </c>
      <c r="F754" s="16">
        <f aca="true" t="shared" si="99" ref="F754:F755">E754/2</f>
        <v>39.16</v>
      </c>
      <c r="G754" s="17"/>
      <c r="H754" s="18"/>
    </row>
    <row r="755" spans="1:8" ht="12.75">
      <c r="A755" s="14" t="s">
        <v>364</v>
      </c>
      <c r="B755" s="14" t="s">
        <v>365</v>
      </c>
      <c r="C755" s="14" t="s">
        <v>366</v>
      </c>
      <c r="D755" s="14" t="s">
        <v>367</v>
      </c>
      <c r="E755" s="15">
        <v>78.32</v>
      </c>
      <c r="F755" s="16">
        <f t="shared" si="99"/>
        <v>39.16</v>
      </c>
      <c r="G755" s="17"/>
      <c r="H755" s="18"/>
    </row>
    <row r="756" spans="1:8" ht="12.75">
      <c r="A756" s="14" t="s">
        <v>364</v>
      </c>
      <c r="B756" s="14" t="s">
        <v>365</v>
      </c>
      <c r="C756" s="14" t="s">
        <v>366</v>
      </c>
      <c r="D756" s="14" t="s">
        <v>69</v>
      </c>
      <c r="E756" s="15">
        <v>104.87</v>
      </c>
      <c r="F756" s="16">
        <f>E756*1/2</f>
        <v>52.435</v>
      </c>
      <c r="G756" s="17"/>
      <c r="H756" s="18"/>
    </row>
    <row r="757" spans="1:8" ht="12.75">
      <c r="A757" s="14" t="s">
        <v>364</v>
      </c>
      <c r="B757" s="14" t="s">
        <v>365</v>
      </c>
      <c r="C757" s="14" t="s">
        <v>366</v>
      </c>
      <c r="D757" s="14" t="s">
        <v>17</v>
      </c>
      <c r="E757" s="15">
        <v>121.41</v>
      </c>
      <c r="F757" s="16">
        <f aca="true" t="shared" si="100" ref="F757:F759">E757*2</f>
        <v>242.82</v>
      </c>
      <c r="G757" s="17"/>
      <c r="H757" s="18"/>
    </row>
    <row r="758" spans="1:8" ht="12.75">
      <c r="A758" s="14" t="s">
        <v>364</v>
      </c>
      <c r="B758" s="14" t="s">
        <v>365</v>
      </c>
      <c r="C758" s="14" t="s">
        <v>366</v>
      </c>
      <c r="D758" s="14" t="s">
        <v>20</v>
      </c>
      <c r="E758" s="15">
        <v>25.22</v>
      </c>
      <c r="F758" s="16">
        <f t="shared" si="100"/>
        <v>50.44</v>
      </c>
      <c r="G758" s="17"/>
      <c r="H758" s="18"/>
    </row>
    <row r="759" spans="1:8" ht="12.75">
      <c r="A759" s="14" t="s">
        <v>364</v>
      </c>
      <c r="B759" s="14" t="s">
        <v>365</v>
      </c>
      <c r="C759" s="14" t="s">
        <v>366</v>
      </c>
      <c r="D759" s="14" t="s">
        <v>20</v>
      </c>
      <c r="E759" s="15">
        <v>25.22</v>
      </c>
      <c r="F759" s="16">
        <f t="shared" si="100"/>
        <v>50.44</v>
      </c>
      <c r="G759" s="17"/>
      <c r="H759" s="18"/>
    </row>
    <row r="760" spans="1:8" ht="12.75">
      <c r="A760" s="14" t="s">
        <v>364</v>
      </c>
      <c r="B760" s="14" t="s">
        <v>365</v>
      </c>
      <c r="C760" s="14" t="s">
        <v>368</v>
      </c>
      <c r="D760" s="14" t="s">
        <v>369</v>
      </c>
      <c r="E760" s="15">
        <v>78.32</v>
      </c>
      <c r="F760" s="16">
        <f>E760*1/2</f>
        <v>39.16</v>
      </c>
      <c r="G760" s="17"/>
      <c r="H760" s="18"/>
    </row>
    <row r="761" spans="1:8" ht="12.75">
      <c r="A761" s="14" t="s">
        <v>364</v>
      </c>
      <c r="B761" s="14" t="s">
        <v>365</v>
      </c>
      <c r="C761" s="14" t="s">
        <v>368</v>
      </c>
      <c r="D761" s="14" t="s">
        <v>370</v>
      </c>
      <c r="E761" s="15">
        <v>78.32</v>
      </c>
      <c r="F761" s="16">
        <f aca="true" t="shared" si="101" ref="F761:F768">E761*2</f>
        <v>156.64</v>
      </c>
      <c r="G761" s="17"/>
      <c r="H761" s="18"/>
    </row>
    <row r="762" spans="1:8" ht="12.75">
      <c r="A762" s="14" t="s">
        <v>364</v>
      </c>
      <c r="B762" s="14" t="s">
        <v>365</v>
      </c>
      <c r="C762" s="14" t="s">
        <v>368</v>
      </c>
      <c r="D762" s="14" t="s">
        <v>370</v>
      </c>
      <c r="E762" s="15">
        <v>38.5</v>
      </c>
      <c r="F762" s="16">
        <f t="shared" si="101"/>
        <v>77</v>
      </c>
      <c r="G762" s="17"/>
      <c r="H762" s="18"/>
    </row>
    <row r="763" spans="1:8" ht="12.75">
      <c r="A763" s="14" t="s">
        <v>364</v>
      </c>
      <c r="B763" s="14" t="s">
        <v>365</v>
      </c>
      <c r="C763" s="14" t="s">
        <v>368</v>
      </c>
      <c r="D763" s="14" t="s">
        <v>370</v>
      </c>
      <c r="E763" s="15">
        <v>38.5</v>
      </c>
      <c r="F763" s="16">
        <f t="shared" si="101"/>
        <v>77</v>
      </c>
      <c r="G763" s="17"/>
      <c r="H763" s="18"/>
    </row>
    <row r="764" spans="1:8" ht="12.75">
      <c r="A764" s="14" t="s">
        <v>364</v>
      </c>
      <c r="B764" s="14" t="s">
        <v>365</v>
      </c>
      <c r="C764" s="14" t="s">
        <v>368</v>
      </c>
      <c r="D764" s="14" t="s">
        <v>370</v>
      </c>
      <c r="E764" s="15">
        <v>25.22</v>
      </c>
      <c r="F764" s="16">
        <f t="shared" si="101"/>
        <v>50.44</v>
      </c>
      <c r="G764" s="17"/>
      <c r="H764" s="18"/>
    </row>
    <row r="765" spans="1:8" ht="12.75">
      <c r="A765" s="14" t="s">
        <v>364</v>
      </c>
      <c r="B765" s="14" t="s">
        <v>365</v>
      </c>
      <c r="C765" s="14" t="s">
        <v>368</v>
      </c>
      <c r="D765" s="14" t="s">
        <v>370</v>
      </c>
      <c r="E765" s="15">
        <v>25.22</v>
      </c>
      <c r="F765" s="16">
        <f t="shared" si="101"/>
        <v>50.44</v>
      </c>
      <c r="G765" s="17"/>
      <c r="H765" s="18"/>
    </row>
    <row r="766" spans="1:8" ht="12.75">
      <c r="A766" s="14" t="s">
        <v>364</v>
      </c>
      <c r="B766" s="14" t="s">
        <v>365</v>
      </c>
      <c r="C766" s="14" t="s">
        <v>368</v>
      </c>
      <c r="D766" s="14" t="s">
        <v>17</v>
      </c>
      <c r="E766" s="15">
        <v>114.38</v>
      </c>
      <c r="F766" s="16">
        <f t="shared" si="101"/>
        <v>228.76</v>
      </c>
      <c r="G766" s="17"/>
      <c r="H766" s="18"/>
    </row>
    <row r="767" spans="1:8" ht="12.75">
      <c r="A767" s="14" t="s">
        <v>364</v>
      </c>
      <c r="B767" s="14" t="s">
        <v>365</v>
      </c>
      <c r="C767" s="14" t="s">
        <v>368</v>
      </c>
      <c r="D767" s="14" t="s">
        <v>20</v>
      </c>
      <c r="E767" s="15">
        <v>25.22</v>
      </c>
      <c r="F767" s="16">
        <f t="shared" si="101"/>
        <v>50.44</v>
      </c>
      <c r="G767" s="17"/>
      <c r="H767" s="18"/>
    </row>
    <row r="768" spans="1:8" ht="12.75">
      <c r="A768" s="14" t="s">
        <v>364</v>
      </c>
      <c r="B768" s="14" t="s">
        <v>365</v>
      </c>
      <c r="C768" s="14" t="s">
        <v>368</v>
      </c>
      <c r="D768" s="14" t="s">
        <v>20</v>
      </c>
      <c r="E768" s="15">
        <v>25.22</v>
      </c>
      <c r="F768" s="16">
        <f t="shared" si="101"/>
        <v>50.44</v>
      </c>
      <c r="G768" s="17"/>
      <c r="H768" s="18"/>
    </row>
    <row r="769" spans="1:8" ht="12.75">
      <c r="A769" s="14" t="s">
        <v>364</v>
      </c>
      <c r="B769" s="14" t="s">
        <v>365</v>
      </c>
      <c r="C769" s="14" t="s">
        <v>371</v>
      </c>
      <c r="D769" s="14" t="s">
        <v>372</v>
      </c>
      <c r="E769" s="15">
        <v>13.68</v>
      </c>
      <c r="F769" s="16">
        <f aca="true" t="shared" si="102" ref="F769:F777">E769*1</f>
        <v>13.68</v>
      </c>
      <c r="G769" s="17"/>
      <c r="H769" s="18"/>
    </row>
    <row r="770" spans="1:8" ht="12.75">
      <c r="A770" s="14" t="s">
        <v>364</v>
      </c>
      <c r="B770" s="14" t="s">
        <v>365</v>
      </c>
      <c r="C770" s="14" t="s">
        <v>371</v>
      </c>
      <c r="D770" s="14" t="s">
        <v>372</v>
      </c>
      <c r="E770" s="15">
        <v>13.68</v>
      </c>
      <c r="F770" s="16">
        <f t="shared" si="102"/>
        <v>13.68</v>
      </c>
      <c r="G770" s="17"/>
      <c r="H770" s="18"/>
    </row>
    <row r="771" spans="1:8" ht="12.75">
      <c r="A771" s="14" t="s">
        <v>364</v>
      </c>
      <c r="B771" s="14" t="s">
        <v>365</v>
      </c>
      <c r="C771" s="14" t="s">
        <v>371</v>
      </c>
      <c r="D771" s="14" t="s">
        <v>372</v>
      </c>
      <c r="E771" s="15">
        <v>13.68</v>
      </c>
      <c r="F771" s="16">
        <f t="shared" si="102"/>
        <v>13.68</v>
      </c>
      <c r="G771" s="17"/>
      <c r="H771" s="18"/>
    </row>
    <row r="772" spans="1:8" ht="12.75">
      <c r="A772" s="14" t="s">
        <v>364</v>
      </c>
      <c r="B772" s="14" t="s">
        <v>365</v>
      </c>
      <c r="C772" s="14" t="s">
        <v>371</v>
      </c>
      <c r="D772" s="14" t="s">
        <v>372</v>
      </c>
      <c r="E772" s="15">
        <v>13.68</v>
      </c>
      <c r="F772" s="16">
        <f t="shared" si="102"/>
        <v>13.68</v>
      </c>
      <c r="G772" s="17"/>
      <c r="H772" s="18"/>
    </row>
    <row r="773" spans="1:8" ht="12.75">
      <c r="A773" s="14" t="s">
        <v>364</v>
      </c>
      <c r="B773" s="14" t="s">
        <v>365</v>
      </c>
      <c r="C773" s="14" t="s">
        <v>371</v>
      </c>
      <c r="D773" s="14" t="s">
        <v>372</v>
      </c>
      <c r="E773" s="15">
        <v>13.68</v>
      </c>
      <c r="F773" s="16">
        <f t="shared" si="102"/>
        <v>13.68</v>
      </c>
      <c r="G773" s="17"/>
      <c r="H773" s="18"/>
    </row>
    <row r="774" spans="1:8" ht="12.75">
      <c r="A774" s="14" t="s">
        <v>364</v>
      </c>
      <c r="B774" s="14" t="s">
        <v>365</v>
      </c>
      <c r="C774" s="14" t="s">
        <v>371</v>
      </c>
      <c r="D774" s="14" t="s">
        <v>372</v>
      </c>
      <c r="E774" s="15">
        <v>13.68</v>
      </c>
      <c r="F774" s="16">
        <f t="shared" si="102"/>
        <v>13.68</v>
      </c>
      <c r="G774" s="17"/>
      <c r="H774" s="18"/>
    </row>
    <row r="775" spans="1:8" ht="12.75">
      <c r="A775" s="14" t="s">
        <v>364</v>
      </c>
      <c r="B775" s="14" t="s">
        <v>365</v>
      </c>
      <c r="C775" s="14" t="s">
        <v>371</v>
      </c>
      <c r="D775" s="14" t="s">
        <v>372</v>
      </c>
      <c r="E775" s="15">
        <v>13.68</v>
      </c>
      <c r="F775" s="16">
        <f t="shared" si="102"/>
        <v>13.68</v>
      </c>
      <c r="G775" s="17"/>
      <c r="H775" s="18"/>
    </row>
    <row r="776" spans="1:8" ht="12.75">
      <c r="A776" s="14" t="s">
        <v>364</v>
      </c>
      <c r="B776" s="14" t="s">
        <v>365</v>
      </c>
      <c r="C776" s="14" t="s">
        <v>371</v>
      </c>
      <c r="D776" s="14" t="s">
        <v>372</v>
      </c>
      <c r="E776" s="15">
        <v>13.68</v>
      </c>
      <c r="F776" s="16">
        <f t="shared" si="102"/>
        <v>13.68</v>
      </c>
      <c r="G776" s="17"/>
      <c r="H776" s="18"/>
    </row>
    <row r="777" spans="1:8" ht="12.75">
      <c r="A777" s="14" t="s">
        <v>364</v>
      </c>
      <c r="B777" s="14" t="s">
        <v>365</v>
      </c>
      <c r="C777" s="14" t="s">
        <v>371</v>
      </c>
      <c r="D777" s="14" t="s">
        <v>372</v>
      </c>
      <c r="E777" s="15">
        <v>13.68</v>
      </c>
      <c r="F777" s="16">
        <f t="shared" si="102"/>
        <v>13.68</v>
      </c>
      <c r="G777" s="17"/>
      <c r="H777" s="18"/>
    </row>
    <row r="778" spans="1:8" ht="12.75">
      <c r="A778" s="14" t="s">
        <v>364</v>
      </c>
      <c r="B778" s="14" t="s">
        <v>365</v>
      </c>
      <c r="C778" s="14" t="s">
        <v>371</v>
      </c>
      <c r="D778" s="14" t="s">
        <v>373</v>
      </c>
      <c r="E778" s="15">
        <v>25.22</v>
      </c>
      <c r="F778" s="16">
        <f aca="true" t="shared" si="103" ref="F778:F780">E778*1/2</f>
        <v>12.61</v>
      </c>
      <c r="G778" s="17"/>
      <c r="H778" s="18"/>
    </row>
    <row r="779" spans="1:8" ht="12.75">
      <c r="A779" s="14" t="s">
        <v>364</v>
      </c>
      <c r="B779" s="14" t="s">
        <v>365</v>
      </c>
      <c r="C779" s="14" t="s">
        <v>371</v>
      </c>
      <c r="D779" s="14" t="s">
        <v>374</v>
      </c>
      <c r="E779" s="15">
        <v>51.77</v>
      </c>
      <c r="F779" s="16">
        <f t="shared" si="103"/>
        <v>25.885</v>
      </c>
      <c r="G779" s="17"/>
      <c r="H779" s="18"/>
    </row>
    <row r="780" spans="1:8" ht="12.75">
      <c r="A780" s="14" t="s">
        <v>364</v>
      </c>
      <c r="B780" s="14" t="s">
        <v>365</v>
      </c>
      <c r="C780" s="14" t="s">
        <v>371</v>
      </c>
      <c r="D780" s="14" t="s">
        <v>336</v>
      </c>
      <c r="E780" s="15">
        <v>51.77</v>
      </c>
      <c r="F780" s="16">
        <f t="shared" si="103"/>
        <v>25.885</v>
      </c>
      <c r="G780" s="17"/>
      <c r="H780" s="18"/>
    </row>
    <row r="781" spans="1:8" ht="12.75">
      <c r="A781" s="14" t="s">
        <v>364</v>
      </c>
      <c r="B781" s="14" t="s">
        <v>365</v>
      </c>
      <c r="C781" s="14" t="s">
        <v>371</v>
      </c>
      <c r="D781" s="14" t="s">
        <v>149</v>
      </c>
      <c r="E781" s="15">
        <v>4.68</v>
      </c>
      <c r="F781" s="16">
        <f>E781*1/30</f>
        <v>0.156</v>
      </c>
      <c r="G781" s="17"/>
      <c r="H781" s="18"/>
    </row>
    <row r="782" spans="1:8" ht="12.75">
      <c r="A782" s="14" t="s">
        <v>364</v>
      </c>
      <c r="B782" s="14" t="s">
        <v>365</v>
      </c>
      <c r="C782" s="14" t="s">
        <v>371</v>
      </c>
      <c r="D782" s="14" t="s">
        <v>17</v>
      </c>
      <c r="E782" s="15">
        <v>109.64</v>
      </c>
      <c r="F782" s="16">
        <f aca="true" t="shared" si="104" ref="F782:F785">E782*2</f>
        <v>219.28</v>
      </c>
      <c r="G782" s="17"/>
      <c r="H782" s="18"/>
    </row>
    <row r="783" spans="1:8" ht="12.75">
      <c r="A783" s="14" t="s">
        <v>364</v>
      </c>
      <c r="B783" s="14" t="s">
        <v>365</v>
      </c>
      <c r="C783" s="14" t="s">
        <v>371</v>
      </c>
      <c r="D783" s="14" t="s">
        <v>73</v>
      </c>
      <c r="E783" s="15">
        <v>25.22</v>
      </c>
      <c r="F783" s="16">
        <f t="shared" si="104"/>
        <v>50.44</v>
      </c>
      <c r="G783" s="17"/>
      <c r="H783" s="18"/>
    </row>
    <row r="784" spans="1:8" ht="12.75">
      <c r="A784" s="14" t="s">
        <v>364</v>
      </c>
      <c r="B784" s="14" t="s">
        <v>365</v>
      </c>
      <c r="C784" s="14" t="s">
        <v>371</v>
      </c>
      <c r="D784" s="14" t="s">
        <v>20</v>
      </c>
      <c r="E784" s="15">
        <v>25.22</v>
      </c>
      <c r="F784" s="16">
        <f t="shared" si="104"/>
        <v>50.44</v>
      </c>
      <c r="G784" s="17"/>
      <c r="H784" s="18"/>
    </row>
    <row r="785" spans="1:8" ht="12.75">
      <c r="A785" s="14" t="s">
        <v>364</v>
      </c>
      <c r="B785" s="14" t="s">
        <v>365</v>
      </c>
      <c r="C785" s="14" t="s">
        <v>371</v>
      </c>
      <c r="D785" s="14" t="s">
        <v>20</v>
      </c>
      <c r="E785" s="15">
        <v>25.22</v>
      </c>
      <c r="F785" s="16">
        <f t="shared" si="104"/>
        <v>50.44</v>
      </c>
      <c r="G785" s="17"/>
      <c r="H785" s="18"/>
    </row>
    <row r="786" spans="1:8" ht="12.75">
      <c r="A786" s="14" t="s">
        <v>375</v>
      </c>
      <c r="B786" s="14" t="s">
        <v>376</v>
      </c>
      <c r="C786" s="14" t="s">
        <v>377</v>
      </c>
      <c r="D786" s="14" t="s">
        <v>378</v>
      </c>
      <c r="E786" s="15">
        <v>9.62</v>
      </c>
      <c r="F786" s="16">
        <f aca="true" t="shared" si="105" ref="F786:F794">E786*1/2</f>
        <v>4.81</v>
      </c>
      <c r="G786" s="17"/>
      <c r="H786" s="18"/>
    </row>
    <row r="787" spans="1:8" ht="12.75">
      <c r="A787" s="14" t="s">
        <v>375</v>
      </c>
      <c r="B787" s="14" t="s">
        <v>376</v>
      </c>
      <c r="C787" s="14" t="s">
        <v>377</v>
      </c>
      <c r="D787" s="14" t="s">
        <v>379</v>
      </c>
      <c r="E787" s="15">
        <v>13.14</v>
      </c>
      <c r="F787" s="16">
        <f t="shared" si="105"/>
        <v>6.57</v>
      </c>
      <c r="G787" s="17"/>
      <c r="H787" s="18"/>
    </row>
    <row r="788" spans="1:8" ht="12.75">
      <c r="A788" s="14" t="s">
        <v>375</v>
      </c>
      <c r="B788" s="14" t="s">
        <v>376</v>
      </c>
      <c r="C788" s="14" t="s">
        <v>377</v>
      </c>
      <c r="D788" s="14" t="s">
        <v>380</v>
      </c>
      <c r="E788" s="15">
        <v>10.39</v>
      </c>
      <c r="F788" s="16">
        <f t="shared" si="105"/>
        <v>5.195</v>
      </c>
      <c r="G788" s="17"/>
      <c r="H788" s="18"/>
    </row>
    <row r="789" spans="1:8" ht="12.75">
      <c r="A789" s="14" t="s">
        <v>375</v>
      </c>
      <c r="B789" s="14" t="s">
        <v>376</v>
      </c>
      <c r="C789" s="14" t="s">
        <v>377</v>
      </c>
      <c r="D789" s="14" t="s">
        <v>381</v>
      </c>
      <c r="E789" s="15">
        <v>13.24</v>
      </c>
      <c r="F789" s="16">
        <f t="shared" si="105"/>
        <v>6.62</v>
      </c>
      <c r="G789" s="17"/>
      <c r="H789" s="18"/>
    </row>
    <row r="790" spans="1:8" ht="12.75">
      <c r="A790" s="14" t="s">
        <v>375</v>
      </c>
      <c r="B790" s="14" t="s">
        <v>376</v>
      </c>
      <c r="C790" s="14" t="s">
        <v>377</v>
      </c>
      <c r="D790" s="14" t="s">
        <v>382</v>
      </c>
      <c r="E790" s="15">
        <v>9.9</v>
      </c>
      <c r="F790" s="16">
        <f t="shared" si="105"/>
        <v>4.95</v>
      </c>
      <c r="G790" s="17"/>
      <c r="H790" s="18"/>
    </row>
    <row r="791" spans="1:8" ht="12.75">
      <c r="A791" s="14" t="s">
        <v>375</v>
      </c>
      <c r="B791" s="14" t="s">
        <v>376</v>
      </c>
      <c r="C791" s="14" t="s">
        <v>377</v>
      </c>
      <c r="D791" s="14" t="s">
        <v>228</v>
      </c>
      <c r="E791" s="15">
        <v>13.37</v>
      </c>
      <c r="F791" s="16">
        <f t="shared" si="105"/>
        <v>6.685</v>
      </c>
      <c r="G791" s="17"/>
      <c r="H791" s="18"/>
    </row>
    <row r="792" spans="1:8" ht="12.75">
      <c r="A792" s="14" t="s">
        <v>375</v>
      </c>
      <c r="B792" s="14" t="s">
        <v>376</v>
      </c>
      <c r="C792" s="14" t="s">
        <v>377</v>
      </c>
      <c r="D792" s="14" t="s">
        <v>383</v>
      </c>
      <c r="E792" s="15">
        <v>37.16</v>
      </c>
      <c r="F792" s="16">
        <f t="shared" si="105"/>
        <v>18.58</v>
      </c>
      <c r="G792" s="17"/>
      <c r="H792" s="18"/>
    </row>
    <row r="793" spans="1:8" ht="12.75">
      <c r="A793" s="14" t="s">
        <v>375</v>
      </c>
      <c r="B793" s="14" t="s">
        <v>376</v>
      </c>
      <c r="C793" s="14" t="s">
        <v>377</v>
      </c>
      <c r="D793" s="14" t="s">
        <v>228</v>
      </c>
      <c r="E793" s="15">
        <v>8.15</v>
      </c>
      <c r="F793" s="16">
        <f t="shared" si="105"/>
        <v>4.075</v>
      </c>
      <c r="G793" s="17"/>
      <c r="H793" s="18"/>
    </row>
    <row r="794" spans="1:8" ht="12.75">
      <c r="A794" s="14" t="s">
        <v>375</v>
      </c>
      <c r="B794" s="14" t="s">
        <v>376</v>
      </c>
      <c r="C794" s="14" t="s">
        <v>377</v>
      </c>
      <c r="D794" s="14" t="s">
        <v>308</v>
      </c>
      <c r="E794" s="15">
        <v>24</v>
      </c>
      <c r="F794" s="16">
        <f t="shared" si="105"/>
        <v>12</v>
      </c>
      <c r="G794" s="17"/>
      <c r="H794" s="18"/>
    </row>
    <row r="795" spans="1:8" ht="12.75">
      <c r="A795" s="14" t="s">
        <v>375</v>
      </c>
      <c r="B795" s="14" t="s">
        <v>376</v>
      </c>
      <c r="C795" s="14" t="s">
        <v>377</v>
      </c>
      <c r="D795" s="14" t="s">
        <v>34</v>
      </c>
      <c r="E795" s="15">
        <v>11.15</v>
      </c>
      <c r="F795" s="16">
        <f>E795*1/30</f>
        <v>0.3716666666666667</v>
      </c>
      <c r="G795" s="17"/>
      <c r="H795" s="18"/>
    </row>
    <row r="796" spans="1:8" ht="12.75">
      <c r="A796" s="14" t="s">
        <v>375</v>
      </c>
      <c r="B796" s="14" t="s">
        <v>376</v>
      </c>
      <c r="C796" s="14" t="s">
        <v>377</v>
      </c>
      <c r="D796" s="14" t="s">
        <v>103</v>
      </c>
      <c r="E796" s="15">
        <v>87.15</v>
      </c>
      <c r="F796" s="16">
        <f aca="true" t="shared" si="106" ref="F796:F802">E796*1/2</f>
        <v>43.575</v>
      </c>
      <c r="G796" s="17"/>
      <c r="H796" s="18"/>
    </row>
    <row r="797" spans="1:8" ht="12.75">
      <c r="A797" s="14" t="s">
        <v>375</v>
      </c>
      <c r="B797" s="14" t="s">
        <v>376</v>
      </c>
      <c r="C797" s="14" t="s">
        <v>377</v>
      </c>
      <c r="D797" s="14" t="s">
        <v>67</v>
      </c>
      <c r="E797" s="15">
        <v>5.52</v>
      </c>
      <c r="F797" s="16">
        <f t="shared" si="106"/>
        <v>2.76</v>
      </c>
      <c r="G797" s="17"/>
      <c r="H797" s="18"/>
    </row>
    <row r="798" spans="1:8" ht="12.75">
      <c r="A798" s="14" t="s">
        <v>375</v>
      </c>
      <c r="B798" s="14" t="s">
        <v>376</v>
      </c>
      <c r="C798" s="14" t="s">
        <v>377</v>
      </c>
      <c r="D798" s="14" t="s">
        <v>103</v>
      </c>
      <c r="E798" s="15">
        <v>14.71</v>
      </c>
      <c r="F798" s="16">
        <f t="shared" si="106"/>
        <v>7.355</v>
      </c>
      <c r="G798" s="17"/>
      <c r="H798" s="18"/>
    </row>
    <row r="799" spans="1:8" ht="12.75">
      <c r="A799" s="14" t="s">
        <v>375</v>
      </c>
      <c r="B799" s="14" t="s">
        <v>376</v>
      </c>
      <c r="C799" s="14" t="s">
        <v>377</v>
      </c>
      <c r="D799" s="14" t="s">
        <v>103</v>
      </c>
      <c r="E799" s="15">
        <v>14.14</v>
      </c>
      <c r="F799" s="16">
        <f t="shared" si="106"/>
        <v>7.07</v>
      </c>
      <c r="G799" s="17"/>
      <c r="H799" s="18"/>
    </row>
    <row r="800" spans="1:8" ht="12.75">
      <c r="A800" s="14" t="s">
        <v>375</v>
      </c>
      <c r="B800" s="14" t="s">
        <v>376</v>
      </c>
      <c r="C800" s="14" t="s">
        <v>377</v>
      </c>
      <c r="D800" s="14" t="s">
        <v>103</v>
      </c>
      <c r="E800" s="15">
        <v>28.86</v>
      </c>
      <c r="F800" s="16">
        <f t="shared" si="106"/>
        <v>14.43</v>
      </c>
      <c r="G800" s="17"/>
      <c r="H800" s="18"/>
    </row>
    <row r="801" spans="1:8" ht="12.75">
      <c r="A801" s="14" t="s">
        <v>375</v>
      </c>
      <c r="B801" s="14" t="s">
        <v>376</v>
      </c>
      <c r="C801" s="14" t="s">
        <v>377</v>
      </c>
      <c r="D801" s="14" t="s">
        <v>67</v>
      </c>
      <c r="E801" s="15">
        <v>5.52</v>
      </c>
      <c r="F801" s="16">
        <f t="shared" si="106"/>
        <v>2.76</v>
      </c>
      <c r="G801" s="17"/>
      <c r="H801" s="18"/>
    </row>
    <row r="802" spans="1:8" ht="12.75">
      <c r="A802" s="14" t="s">
        <v>375</v>
      </c>
      <c r="B802" s="14" t="s">
        <v>376</v>
      </c>
      <c r="C802" s="14" t="s">
        <v>377</v>
      </c>
      <c r="D802" s="14" t="s">
        <v>17</v>
      </c>
      <c r="E802" s="15">
        <v>52.77</v>
      </c>
      <c r="F802" s="16">
        <f t="shared" si="106"/>
        <v>26.385</v>
      </c>
      <c r="G802" s="17"/>
      <c r="H802" s="18"/>
    </row>
    <row r="803" spans="1:8" ht="12.75">
      <c r="A803" s="14" t="s">
        <v>375</v>
      </c>
      <c r="B803" s="14" t="s">
        <v>376</v>
      </c>
      <c r="C803" s="14" t="s">
        <v>377</v>
      </c>
      <c r="D803" s="14" t="s">
        <v>20</v>
      </c>
      <c r="E803" s="15">
        <v>7.85</v>
      </c>
      <c r="F803" s="16">
        <f aca="true" t="shared" si="107" ref="F803:F804">E803*1</f>
        <v>7.85</v>
      </c>
      <c r="G803" s="17"/>
      <c r="H803" s="18"/>
    </row>
    <row r="804" spans="1:8" ht="12.75">
      <c r="A804" s="14" t="s">
        <v>375</v>
      </c>
      <c r="B804" s="14" t="s">
        <v>376</v>
      </c>
      <c r="C804" s="14" t="s">
        <v>377</v>
      </c>
      <c r="D804" s="14" t="s">
        <v>20</v>
      </c>
      <c r="E804" s="15">
        <v>7.85</v>
      </c>
      <c r="F804" s="16">
        <f t="shared" si="107"/>
        <v>7.85</v>
      </c>
      <c r="G804" s="17"/>
      <c r="H804" s="18"/>
    </row>
    <row r="805" spans="1:8" ht="12.75">
      <c r="A805" s="14" t="s">
        <v>375</v>
      </c>
      <c r="B805" s="14" t="s">
        <v>376</v>
      </c>
      <c r="C805" s="14" t="s">
        <v>377</v>
      </c>
      <c r="D805" s="14" t="s">
        <v>384</v>
      </c>
      <c r="E805" s="15">
        <v>3.32</v>
      </c>
      <c r="F805" s="16">
        <f aca="true" t="shared" si="108" ref="F805:F822">E805*1/2</f>
        <v>1.66</v>
      </c>
      <c r="G805" s="17"/>
      <c r="H805" s="18"/>
    </row>
    <row r="806" spans="1:8" ht="12.75">
      <c r="A806" s="14" t="s">
        <v>375</v>
      </c>
      <c r="B806" s="14" t="s">
        <v>376</v>
      </c>
      <c r="C806" s="14" t="s">
        <v>385</v>
      </c>
      <c r="D806" s="14" t="s">
        <v>386</v>
      </c>
      <c r="E806" s="15">
        <v>17.92</v>
      </c>
      <c r="F806" s="16">
        <f t="shared" si="108"/>
        <v>8.96</v>
      </c>
      <c r="G806" s="17"/>
      <c r="H806" s="18"/>
    </row>
    <row r="807" spans="1:8" ht="12.75">
      <c r="A807" s="14" t="s">
        <v>375</v>
      </c>
      <c r="B807" s="14" t="s">
        <v>376</v>
      </c>
      <c r="C807" s="14" t="s">
        <v>385</v>
      </c>
      <c r="D807" s="14" t="s">
        <v>387</v>
      </c>
      <c r="E807" s="15">
        <v>17.86</v>
      </c>
      <c r="F807" s="16">
        <f t="shared" si="108"/>
        <v>8.93</v>
      </c>
      <c r="G807" s="17"/>
      <c r="H807" s="18"/>
    </row>
    <row r="808" spans="1:8" ht="12.75">
      <c r="A808" s="14" t="s">
        <v>375</v>
      </c>
      <c r="B808" s="14" t="s">
        <v>376</v>
      </c>
      <c r="C808" s="14" t="s">
        <v>385</v>
      </c>
      <c r="D808" s="14" t="s">
        <v>388</v>
      </c>
      <c r="E808" s="15">
        <v>18.47</v>
      </c>
      <c r="F808" s="16">
        <f t="shared" si="108"/>
        <v>9.235</v>
      </c>
      <c r="G808" s="17"/>
      <c r="H808" s="18"/>
    </row>
    <row r="809" spans="1:8" ht="12.75">
      <c r="A809" s="14" t="s">
        <v>375</v>
      </c>
      <c r="B809" s="14" t="s">
        <v>376</v>
      </c>
      <c r="C809" s="14" t="s">
        <v>385</v>
      </c>
      <c r="D809" s="14" t="s">
        <v>389</v>
      </c>
      <c r="E809" s="15">
        <v>18.47</v>
      </c>
      <c r="F809" s="16">
        <f t="shared" si="108"/>
        <v>9.235</v>
      </c>
      <c r="G809" s="17"/>
      <c r="H809" s="18"/>
    </row>
    <row r="810" spans="1:8" ht="12.75">
      <c r="A810" s="14" t="s">
        <v>375</v>
      </c>
      <c r="B810" s="14" t="s">
        <v>376</v>
      </c>
      <c r="C810" s="14" t="s">
        <v>385</v>
      </c>
      <c r="D810" s="14" t="s">
        <v>89</v>
      </c>
      <c r="E810" s="15">
        <v>17.21</v>
      </c>
      <c r="F810" s="16">
        <f t="shared" si="108"/>
        <v>8.605</v>
      </c>
      <c r="G810" s="17"/>
      <c r="H810" s="18"/>
    </row>
    <row r="811" spans="1:8" ht="12.75">
      <c r="A811" s="14" t="s">
        <v>375</v>
      </c>
      <c r="B811" s="14" t="s">
        <v>376</v>
      </c>
      <c r="C811" s="14" t="s">
        <v>385</v>
      </c>
      <c r="D811" s="14" t="s">
        <v>115</v>
      </c>
      <c r="E811" s="15">
        <v>17.25</v>
      </c>
      <c r="F811" s="16">
        <f t="shared" si="108"/>
        <v>8.625</v>
      </c>
      <c r="G811" s="17"/>
      <c r="H811" s="18"/>
    </row>
    <row r="812" spans="1:8" ht="12.75">
      <c r="A812" s="14" t="s">
        <v>375</v>
      </c>
      <c r="B812" s="14" t="s">
        <v>376</v>
      </c>
      <c r="C812" s="14" t="s">
        <v>385</v>
      </c>
      <c r="D812" s="14" t="s">
        <v>95</v>
      </c>
      <c r="E812" s="15">
        <v>17.92</v>
      </c>
      <c r="F812" s="16">
        <f t="shared" si="108"/>
        <v>8.96</v>
      </c>
      <c r="G812" s="17"/>
      <c r="H812" s="18"/>
    </row>
    <row r="813" spans="1:8" ht="12.75">
      <c r="A813" s="14" t="s">
        <v>375</v>
      </c>
      <c r="B813" s="14" t="s">
        <v>376</v>
      </c>
      <c r="C813" s="14" t="s">
        <v>385</v>
      </c>
      <c r="D813" s="14" t="s">
        <v>89</v>
      </c>
      <c r="E813" s="15">
        <v>9.86</v>
      </c>
      <c r="F813" s="16">
        <f t="shared" si="108"/>
        <v>4.93</v>
      </c>
      <c r="G813" s="17"/>
      <c r="H813" s="18"/>
    </row>
    <row r="814" spans="1:8" ht="12.75">
      <c r="A814" s="14" t="s">
        <v>375</v>
      </c>
      <c r="B814" s="14" t="s">
        <v>376</v>
      </c>
      <c r="C814" s="14" t="s">
        <v>385</v>
      </c>
      <c r="D814" s="14" t="s">
        <v>17</v>
      </c>
      <c r="E814" s="15">
        <v>57.22</v>
      </c>
      <c r="F814" s="16">
        <f t="shared" si="108"/>
        <v>28.61</v>
      </c>
      <c r="G814" s="17"/>
      <c r="H814" s="18"/>
    </row>
    <row r="815" spans="1:8" ht="12.75">
      <c r="A815" s="14" t="s">
        <v>375</v>
      </c>
      <c r="B815" s="14" t="s">
        <v>376</v>
      </c>
      <c r="C815" s="14" t="s">
        <v>385</v>
      </c>
      <c r="D815" s="14" t="s">
        <v>390</v>
      </c>
      <c r="E815" s="15">
        <v>86.31</v>
      </c>
      <c r="F815" s="16">
        <f t="shared" si="108"/>
        <v>43.155</v>
      </c>
      <c r="G815" s="17"/>
      <c r="H815" s="18"/>
    </row>
    <row r="816" spans="1:8" ht="12.75">
      <c r="A816" s="14" t="s">
        <v>375</v>
      </c>
      <c r="B816" s="14" t="s">
        <v>376</v>
      </c>
      <c r="C816" s="14" t="s">
        <v>385</v>
      </c>
      <c r="D816" s="14" t="s">
        <v>391</v>
      </c>
      <c r="E816" s="15">
        <v>57.16</v>
      </c>
      <c r="F816" s="16">
        <f t="shared" si="108"/>
        <v>28.58</v>
      </c>
      <c r="G816" s="17"/>
      <c r="H816" s="18"/>
    </row>
    <row r="817" spans="1:8" ht="12.75">
      <c r="A817" s="14" t="s">
        <v>375</v>
      </c>
      <c r="B817" s="14" t="s">
        <v>376</v>
      </c>
      <c r="C817" s="14" t="s">
        <v>385</v>
      </c>
      <c r="D817" s="14" t="s">
        <v>67</v>
      </c>
      <c r="E817" s="15">
        <v>5.49</v>
      </c>
      <c r="F817" s="16">
        <f t="shared" si="108"/>
        <v>2.745</v>
      </c>
      <c r="G817" s="17"/>
      <c r="H817" s="18"/>
    </row>
    <row r="818" spans="1:8" ht="12.75">
      <c r="A818" s="14" t="s">
        <v>375</v>
      </c>
      <c r="B818" s="14" t="s">
        <v>376</v>
      </c>
      <c r="C818" s="14" t="s">
        <v>385</v>
      </c>
      <c r="D818" s="14" t="s">
        <v>67</v>
      </c>
      <c r="E818" s="15">
        <v>5.28</v>
      </c>
      <c r="F818" s="16">
        <f t="shared" si="108"/>
        <v>2.64</v>
      </c>
      <c r="G818" s="17"/>
      <c r="H818" s="18"/>
    </row>
    <row r="819" spans="1:8" ht="12.75">
      <c r="A819" s="14" t="s">
        <v>375</v>
      </c>
      <c r="B819" s="14" t="s">
        <v>376</v>
      </c>
      <c r="C819" s="14" t="s">
        <v>385</v>
      </c>
      <c r="D819" s="14" t="s">
        <v>162</v>
      </c>
      <c r="E819" s="15">
        <v>10.8</v>
      </c>
      <c r="F819" s="16">
        <f t="shared" si="108"/>
        <v>5.4</v>
      </c>
      <c r="G819" s="17"/>
      <c r="H819" s="18"/>
    </row>
    <row r="820" spans="1:8" ht="12.75">
      <c r="A820" s="14" t="s">
        <v>375</v>
      </c>
      <c r="B820" s="14" t="s">
        <v>376</v>
      </c>
      <c r="C820" s="14" t="s">
        <v>385</v>
      </c>
      <c r="D820" s="14" t="s">
        <v>392</v>
      </c>
      <c r="E820" s="15">
        <v>15.52</v>
      </c>
      <c r="F820" s="16">
        <f t="shared" si="108"/>
        <v>7.76</v>
      </c>
      <c r="G820" s="17"/>
      <c r="H820" s="18"/>
    </row>
    <row r="821" spans="1:8" ht="12.75">
      <c r="A821" s="14" t="s">
        <v>375</v>
      </c>
      <c r="B821" s="14" t="s">
        <v>376</v>
      </c>
      <c r="C821" s="14" t="s">
        <v>385</v>
      </c>
      <c r="D821" s="14" t="s">
        <v>392</v>
      </c>
      <c r="E821" s="15">
        <v>15.52</v>
      </c>
      <c r="F821" s="16">
        <f t="shared" si="108"/>
        <v>7.76</v>
      </c>
      <c r="G821" s="17"/>
      <c r="H821" s="18"/>
    </row>
    <row r="822" spans="1:8" ht="12.75">
      <c r="A822" s="14" t="s">
        <v>375</v>
      </c>
      <c r="B822" s="14" t="s">
        <v>376</v>
      </c>
      <c r="C822" s="14" t="s">
        <v>385</v>
      </c>
      <c r="D822" s="14" t="s">
        <v>392</v>
      </c>
      <c r="E822" s="15">
        <v>13.6</v>
      </c>
      <c r="F822" s="16">
        <f t="shared" si="108"/>
        <v>6.8</v>
      </c>
      <c r="G822" s="17"/>
      <c r="H822" s="18"/>
    </row>
    <row r="823" spans="1:8" ht="12.75">
      <c r="A823" s="14" t="s">
        <v>375</v>
      </c>
      <c r="B823" s="14" t="s">
        <v>376</v>
      </c>
      <c r="C823" s="14" t="s">
        <v>385</v>
      </c>
      <c r="D823" s="14" t="s">
        <v>393</v>
      </c>
      <c r="E823" s="15">
        <v>8.8</v>
      </c>
      <c r="F823" s="16">
        <f>E823*1/30</f>
        <v>0.29333333333333333</v>
      </c>
      <c r="G823" s="17"/>
      <c r="H823" s="18"/>
    </row>
    <row r="824" spans="1:8" ht="12.75">
      <c r="A824" s="14" t="s">
        <v>375</v>
      </c>
      <c r="B824" s="14" t="s">
        <v>376</v>
      </c>
      <c r="C824" s="14" t="s">
        <v>385</v>
      </c>
      <c r="D824" s="14" t="s">
        <v>228</v>
      </c>
      <c r="E824" s="15">
        <v>11.8</v>
      </c>
      <c r="F824" s="16">
        <f aca="true" t="shared" si="109" ref="F824:F829">E824*1/2</f>
        <v>5.9</v>
      </c>
      <c r="G824" s="17"/>
      <c r="H824" s="18"/>
    </row>
    <row r="825" spans="1:8" ht="12.75">
      <c r="A825" s="14" t="s">
        <v>375</v>
      </c>
      <c r="B825" s="14" t="s">
        <v>376</v>
      </c>
      <c r="C825" s="14" t="s">
        <v>385</v>
      </c>
      <c r="D825" s="14" t="s">
        <v>86</v>
      </c>
      <c r="E825" s="15">
        <v>28.01</v>
      </c>
      <c r="F825" s="16">
        <f t="shared" si="109"/>
        <v>14.005</v>
      </c>
      <c r="G825" s="17"/>
      <c r="H825" s="18"/>
    </row>
    <row r="826" spans="1:8" ht="12.75">
      <c r="A826" s="14" t="s">
        <v>375</v>
      </c>
      <c r="B826" s="14" t="s">
        <v>376</v>
      </c>
      <c r="C826" s="14" t="s">
        <v>385</v>
      </c>
      <c r="D826" s="14" t="s">
        <v>86</v>
      </c>
      <c r="E826" s="15">
        <v>28.01</v>
      </c>
      <c r="F826" s="16">
        <f t="shared" si="109"/>
        <v>14.005</v>
      </c>
      <c r="G826" s="17"/>
      <c r="H826" s="18"/>
    </row>
    <row r="827" spans="1:8" ht="12.75">
      <c r="A827" s="14" t="s">
        <v>375</v>
      </c>
      <c r="B827" s="14" t="s">
        <v>376</v>
      </c>
      <c r="C827" s="14" t="s">
        <v>385</v>
      </c>
      <c r="D827" s="14" t="s">
        <v>17</v>
      </c>
      <c r="E827" s="15">
        <v>4.83</v>
      </c>
      <c r="F827" s="16">
        <f t="shared" si="109"/>
        <v>2.415</v>
      </c>
      <c r="G827" s="17"/>
      <c r="H827" s="18"/>
    </row>
    <row r="828" spans="1:8" ht="12.75">
      <c r="A828" s="14" t="s">
        <v>375</v>
      </c>
      <c r="B828" s="14" t="s">
        <v>376</v>
      </c>
      <c r="C828" s="14" t="s">
        <v>385</v>
      </c>
      <c r="D828" s="14" t="s">
        <v>394</v>
      </c>
      <c r="E828" s="15">
        <v>22.58</v>
      </c>
      <c r="F828" s="16">
        <f t="shared" si="109"/>
        <v>11.29</v>
      </c>
      <c r="G828" s="17"/>
      <c r="H828" s="18"/>
    </row>
    <row r="829" spans="1:8" ht="12.75">
      <c r="A829" s="14" t="s">
        <v>375</v>
      </c>
      <c r="B829" s="14" t="s">
        <v>376</v>
      </c>
      <c r="C829" s="14" t="s">
        <v>385</v>
      </c>
      <c r="D829" s="14" t="s">
        <v>395</v>
      </c>
      <c r="E829" s="15">
        <v>108.2</v>
      </c>
      <c r="F829" s="16">
        <f t="shared" si="109"/>
        <v>54.1</v>
      </c>
      <c r="G829" s="17"/>
      <c r="H829" s="18"/>
    </row>
    <row r="830" spans="1:8" ht="12.75">
      <c r="A830" s="14" t="s">
        <v>375</v>
      </c>
      <c r="B830" s="14" t="s">
        <v>376</v>
      </c>
      <c r="C830" s="14" t="s">
        <v>385</v>
      </c>
      <c r="D830" s="14" t="s">
        <v>20</v>
      </c>
      <c r="E830" s="15">
        <v>7.85</v>
      </c>
      <c r="F830" s="16">
        <f aca="true" t="shared" si="110" ref="F830:F831">E830*1</f>
        <v>7.85</v>
      </c>
      <c r="G830" s="17"/>
      <c r="H830" s="18"/>
    </row>
    <row r="831" spans="1:8" ht="12.75">
      <c r="A831" s="14" t="s">
        <v>375</v>
      </c>
      <c r="B831" s="14" t="s">
        <v>376</v>
      </c>
      <c r="C831" s="14" t="s">
        <v>385</v>
      </c>
      <c r="D831" s="14" t="s">
        <v>20</v>
      </c>
      <c r="E831" s="15">
        <v>7.85</v>
      </c>
      <c r="F831" s="16">
        <f t="shared" si="110"/>
        <v>7.85</v>
      </c>
      <c r="G831" s="17"/>
      <c r="H831" s="18"/>
    </row>
    <row r="832" spans="1:8" ht="12.75">
      <c r="A832" s="14" t="s">
        <v>375</v>
      </c>
      <c r="B832" s="14" t="s">
        <v>376</v>
      </c>
      <c r="C832" s="14" t="s">
        <v>385</v>
      </c>
      <c r="D832" s="14" t="s">
        <v>161</v>
      </c>
      <c r="E832" s="15">
        <v>11.83</v>
      </c>
      <c r="F832" s="16">
        <f aca="true" t="shared" si="111" ref="F832:F853">E832*1/2</f>
        <v>5.915</v>
      </c>
      <c r="G832" s="17"/>
      <c r="H832" s="18"/>
    </row>
    <row r="833" spans="1:8" ht="12.75">
      <c r="A833" s="14" t="s">
        <v>375</v>
      </c>
      <c r="B833" s="14" t="s">
        <v>376</v>
      </c>
      <c r="C833" s="14" t="s">
        <v>385</v>
      </c>
      <c r="D833" s="14" t="s">
        <v>161</v>
      </c>
      <c r="E833" s="15">
        <v>11.97</v>
      </c>
      <c r="F833" s="16">
        <f t="shared" si="111"/>
        <v>5.985</v>
      </c>
      <c r="G833" s="17"/>
      <c r="H833" s="18"/>
    </row>
    <row r="834" spans="1:8" ht="12.75">
      <c r="A834" s="14" t="s">
        <v>375</v>
      </c>
      <c r="B834" s="14" t="s">
        <v>376</v>
      </c>
      <c r="C834" s="14" t="s">
        <v>385</v>
      </c>
      <c r="D834" s="14" t="s">
        <v>73</v>
      </c>
      <c r="E834" s="15">
        <v>11.97</v>
      </c>
      <c r="F834" s="16">
        <f t="shared" si="111"/>
        <v>5.985</v>
      </c>
      <c r="G834" s="17"/>
      <c r="H834" s="18"/>
    </row>
    <row r="835" spans="1:8" ht="12.75">
      <c r="A835" s="14" t="s">
        <v>375</v>
      </c>
      <c r="B835" s="14" t="s">
        <v>376</v>
      </c>
      <c r="C835" s="14" t="s">
        <v>385</v>
      </c>
      <c r="D835" s="14" t="s">
        <v>384</v>
      </c>
      <c r="E835" s="15">
        <v>3.32</v>
      </c>
      <c r="F835" s="16">
        <f t="shared" si="111"/>
        <v>1.66</v>
      </c>
      <c r="G835" s="17"/>
      <c r="H835" s="18"/>
    </row>
    <row r="836" spans="1:8" ht="12.75">
      <c r="A836" s="14" t="s">
        <v>375</v>
      </c>
      <c r="B836" s="14" t="s">
        <v>376</v>
      </c>
      <c r="C836" s="14" t="s">
        <v>396</v>
      </c>
      <c r="D836" s="14" t="s">
        <v>103</v>
      </c>
      <c r="E836" s="15">
        <v>23.57</v>
      </c>
      <c r="F836" s="16">
        <f t="shared" si="111"/>
        <v>11.785</v>
      </c>
      <c r="G836" s="17"/>
      <c r="H836" s="18"/>
    </row>
    <row r="837" spans="1:8" ht="12.75">
      <c r="A837" s="14" t="s">
        <v>375</v>
      </c>
      <c r="B837" s="14" t="s">
        <v>376</v>
      </c>
      <c r="C837" s="14" t="s">
        <v>396</v>
      </c>
      <c r="D837" s="14" t="s">
        <v>103</v>
      </c>
      <c r="E837" s="15">
        <v>11.56</v>
      </c>
      <c r="F837" s="16">
        <f t="shared" si="111"/>
        <v>5.78</v>
      </c>
      <c r="G837" s="17"/>
      <c r="H837" s="18"/>
    </row>
    <row r="838" spans="1:8" ht="12.75">
      <c r="A838" s="14" t="s">
        <v>375</v>
      </c>
      <c r="B838" s="14" t="s">
        <v>376</v>
      </c>
      <c r="C838" s="14" t="s">
        <v>396</v>
      </c>
      <c r="D838" s="14" t="s">
        <v>103</v>
      </c>
      <c r="E838" s="15">
        <v>33.09</v>
      </c>
      <c r="F838" s="16">
        <f t="shared" si="111"/>
        <v>16.545</v>
      </c>
      <c r="G838" s="17"/>
      <c r="H838" s="18"/>
    </row>
    <row r="839" spans="1:8" ht="12.75">
      <c r="A839" s="14" t="s">
        <v>375</v>
      </c>
      <c r="B839" s="14" t="s">
        <v>376</v>
      </c>
      <c r="C839" s="14" t="s">
        <v>396</v>
      </c>
      <c r="D839" s="14" t="s">
        <v>103</v>
      </c>
      <c r="E839" s="15">
        <v>3.32</v>
      </c>
      <c r="F839" s="16">
        <f t="shared" si="111"/>
        <v>1.66</v>
      </c>
      <c r="G839" s="17"/>
      <c r="H839" s="18"/>
    </row>
    <row r="840" spans="1:8" ht="12.75">
      <c r="A840" s="14" t="s">
        <v>375</v>
      </c>
      <c r="B840" s="14" t="s">
        <v>376</v>
      </c>
      <c r="C840" s="14" t="s">
        <v>396</v>
      </c>
      <c r="D840" s="14" t="s">
        <v>103</v>
      </c>
      <c r="E840" s="15">
        <v>24.8</v>
      </c>
      <c r="F840" s="16">
        <f t="shared" si="111"/>
        <v>12.4</v>
      </c>
      <c r="G840" s="17"/>
      <c r="H840" s="18"/>
    </row>
    <row r="841" spans="1:8" ht="12.75">
      <c r="A841" s="14" t="s">
        <v>375</v>
      </c>
      <c r="B841" s="14" t="s">
        <v>376</v>
      </c>
      <c r="C841" s="14" t="s">
        <v>396</v>
      </c>
      <c r="D841" s="14" t="s">
        <v>103</v>
      </c>
      <c r="E841" s="15">
        <v>14.12</v>
      </c>
      <c r="F841" s="16">
        <f t="shared" si="111"/>
        <v>7.06</v>
      </c>
      <c r="G841" s="17"/>
      <c r="H841" s="18"/>
    </row>
    <row r="842" spans="1:8" ht="12.75">
      <c r="A842" s="14" t="s">
        <v>375</v>
      </c>
      <c r="B842" s="14" t="s">
        <v>376</v>
      </c>
      <c r="C842" s="14" t="s">
        <v>396</v>
      </c>
      <c r="D842" s="14" t="s">
        <v>103</v>
      </c>
      <c r="E842" s="15">
        <v>14.1</v>
      </c>
      <c r="F842" s="16">
        <f t="shared" si="111"/>
        <v>7.05</v>
      </c>
      <c r="G842" s="17"/>
      <c r="H842" s="18"/>
    </row>
    <row r="843" spans="1:8" ht="12.75">
      <c r="A843" s="14" t="s">
        <v>375</v>
      </c>
      <c r="B843" s="14" t="s">
        <v>376</v>
      </c>
      <c r="C843" s="14" t="s">
        <v>396</v>
      </c>
      <c r="D843" s="14" t="s">
        <v>103</v>
      </c>
      <c r="E843" s="15">
        <v>14.02</v>
      </c>
      <c r="F843" s="16">
        <f t="shared" si="111"/>
        <v>7.01</v>
      </c>
      <c r="G843" s="17"/>
      <c r="H843" s="18"/>
    </row>
    <row r="844" spans="1:8" ht="12.75">
      <c r="A844" s="14" t="s">
        <v>375</v>
      </c>
      <c r="B844" s="14" t="s">
        <v>376</v>
      </c>
      <c r="C844" s="14" t="s">
        <v>396</v>
      </c>
      <c r="D844" s="14" t="s">
        <v>67</v>
      </c>
      <c r="E844" s="15">
        <v>5.52</v>
      </c>
      <c r="F844" s="16">
        <f t="shared" si="111"/>
        <v>2.76</v>
      </c>
      <c r="G844" s="17"/>
      <c r="H844" s="18"/>
    </row>
    <row r="845" spans="1:8" ht="12.75">
      <c r="A845" s="14" t="s">
        <v>375</v>
      </c>
      <c r="B845" s="14" t="s">
        <v>376</v>
      </c>
      <c r="C845" s="14" t="s">
        <v>396</v>
      </c>
      <c r="D845" s="14" t="s">
        <v>17</v>
      </c>
      <c r="E845" s="15">
        <v>41.5</v>
      </c>
      <c r="F845" s="16">
        <f t="shared" si="111"/>
        <v>20.75</v>
      </c>
      <c r="G845" s="17"/>
      <c r="H845" s="18"/>
    </row>
    <row r="846" spans="1:8" ht="12.75">
      <c r="A846" s="14" t="s">
        <v>375</v>
      </c>
      <c r="B846" s="14" t="s">
        <v>376</v>
      </c>
      <c r="C846" s="14" t="s">
        <v>396</v>
      </c>
      <c r="D846" s="14" t="s">
        <v>103</v>
      </c>
      <c r="E846" s="15">
        <v>10.87</v>
      </c>
      <c r="F846" s="16">
        <f t="shared" si="111"/>
        <v>5.435</v>
      </c>
      <c r="G846" s="17"/>
      <c r="H846" s="18"/>
    </row>
    <row r="847" spans="1:8" ht="12.75">
      <c r="A847" s="14" t="s">
        <v>375</v>
      </c>
      <c r="B847" s="14" t="s">
        <v>376</v>
      </c>
      <c r="C847" s="14" t="s">
        <v>396</v>
      </c>
      <c r="D847" s="14" t="s">
        <v>103</v>
      </c>
      <c r="E847" s="15">
        <v>14.44</v>
      </c>
      <c r="F847" s="16">
        <f t="shared" si="111"/>
        <v>7.22</v>
      </c>
      <c r="G847" s="17"/>
      <c r="H847" s="18"/>
    </row>
    <row r="848" spans="1:8" ht="12.75">
      <c r="A848" s="14" t="s">
        <v>375</v>
      </c>
      <c r="B848" s="14" t="s">
        <v>376</v>
      </c>
      <c r="C848" s="14" t="s">
        <v>396</v>
      </c>
      <c r="D848" s="14" t="s">
        <v>103</v>
      </c>
      <c r="E848" s="15">
        <v>32.8</v>
      </c>
      <c r="F848" s="16">
        <f t="shared" si="111"/>
        <v>16.4</v>
      </c>
      <c r="G848" s="17"/>
      <c r="H848" s="18"/>
    </row>
    <row r="849" spans="1:8" ht="12.75">
      <c r="A849" s="14" t="s">
        <v>375</v>
      </c>
      <c r="B849" s="14" t="s">
        <v>376</v>
      </c>
      <c r="C849" s="14" t="s">
        <v>396</v>
      </c>
      <c r="D849" s="14" t="s">
        <v>103</v>
      </c>
      <c r="E849" s="15">
        <v>17.94</v>
      </c>
      <c r="F849" s="16">
        <f t="shared" si="111"/>
        <v>8.97</v>
      </c>
      <c r="G849" s="17"/>
      <c r="H849" s="18"/>
    </row>
    <row r="850" spans="1:8" ht="12.75">
      <c r="A850" s="14" t="s">
        <v>375</v>
      </c>
      <c r="B850" s="14" t="s">
        <v>376</v>
      </c>
      <c r="C850" s="14" t="s">
        <v>396</v>
      </c>
      <c r="D850" s="14" t="s">
        <v>103</v>
      </c>
      <c r="E850" s="15">
        <v>30.37</v>
      </c>
      <c r="F850" s="16">
        <f t="shared" si="111"/>
        <v>15.185</v>
      </c>
      <c r="G850" s="17"/>
      <c r="H850" s="18"/>
    </row>
    <row r="851" spans="1:8" ht="12.75">
      <c r="A851" s="14" t="s">
        <v>375</v>
      </c>
      <c r="B851" s="14" t="s">
        <v>376</v>
      </c>
      <c r="C851" s="14" t="s">
        <v>396</v>
      </c>
      <c r="D851" s="14" t="s">
        <v>103</v>
      </c>
      <c r="E851" s="15">
        <v>29.78</v>
      </c>
      <c r="F851" s="16">
        <f t="shared" si="111"/>
        <v>14.89</v>
      </c>
      <c r="G851" s="17"/>
      <c r="H851" s="18"/>
    </row>
    <row r="852" spans="1:8" ht="12.75">
      <c r="A852" s="14" t="s">
        <v>375</v>
      </c>
      <c r="B852" s="14" t="s">
        <v>376</v>
      </c>
      <c r="C852" s="14" t="s">
        <v>396</v>
      </c>
      <c r="D852" s="14" t="s">
        <v>103</v>
      </c>
      <c r="E852" s="15">
        <v>26.75</v>
      </c>
      <c r="F852" s="16">
        <f t="shared" si="111"/>
        <v>13.375</v>
      </c>
      <c r="G852" s="17"/>
      <c r="H852" s="18"/>
    </row>
    <row r="853" spans="1:8" ht="12.75">
      <c r="A853" s="14" t="s">
        <v>375</v>
      </c>
      <c r="B853" s="14" t="s">
        <v>376</v>
      </c>
      <c r="C853" s="14" t="s">
        <v>396</v>
      </c>
      <c r="D853" s="14" t="s">
        <v>17</v>
      </c>
      <c r="E853" s="15">
        <v>16.28</v>
      </c>
      <c r="F853" s="16">
        <f t="shared" si="111"/>
        <v>8.14</v>
      </c>
      <c r="G853" s="17"/>
      <c r="H853" s="18"/>
    </row>
    <row r="854" spans="1:8" ht="12.75">
      <c r="A854" s="14" t="s">
        <v>375</v>
      </c>
      <c r="B854" s="14" t="s">
        <v>376</v>
      </c>
      <c r="C854" s="14" t="s">
        <v>396</v>
      </c>
      <c r="D854" s="14" t="s">
        <v>20</v>
      </c>
      <c r="E854" s="15">
        <v>2.98</v>
      </c>
      <c r="F854" s="16">
        <f aca="true" t="shared" si="112" ref="F854:F856">E854*1</f>
        <v>2.98</v>
      </c>
      <c r="G854" s="17"/>
      <c r="H854" s="18"/>
    </row>
    <row r="855" spans="1:8" ht="12.75">
      <c r="A855" s="14" t="s">
        <v>375</v>
      </c>
      <c r="B855" s="14" t="s">
        <v>376</v>
      </c>
      <c r="C855" s="14" t="s">
        <v>396</v>
      </c>
      <c r="D855" s="14" t="s">
        <v>20</v>
      </c>
      <c r="E855" s="15">
        <v>2.4</v>
      </c>
      <c r="F855" s="16">
        <f t="shared" si="112"/>
        <v>2.4</v>
      </c>
      <c r="G855" s="17"/>
      <c r="H855" s="18"/>
    </row>
    <row r="856" spans="1:8" ht="12.75">
      <c r="A856" s="14" t="s">
        <v>375</v>
      </c>
      <c r="B856" s="14" t="s">
        <v>376</v>
      </c>
      <c r="C856" s="14" t="s">
        <v>396</v>
      </c>
      <c r="D856" s="14" t="s">
        <v>20</v>
      </c>
      <c r="E856" s="15">
        <v>7.85</v>
      </c>
      <c r="F856" s="16">
        <f t="shared" si="112"/>
        <v>7.85</v>
      </c>
      <c r="G856" s="17"/>
      <c r="H856" s="18"/>
    </row>
    <row r="857" spans="1:8" ht="12.75">
      <c r="A857" s="14" t="s">
        <v>375</v>
      </c>
      <c r="B857" s="14" t="s">
        <v>376</v>
      </c>
      <c r="C857" s="14" t="s">
        <v>396</v>
      </c>
      <c r="D857" s="14" t="s">
        <v>384</v>
      </c>
      <c r="E857" s="15">
        <v>7.85</v>
      </c>
      <c r="F857" s="16">
        <f aca="true" t="shared" si="113" ref="F857:F870">E857*1/2</f>
        <v>3.925</v>
      </c>
      <c r="G857" s="17"/>
      <c r="H857" s="18"/>
    </row>
    <row r="858" spans="1:8" ht="12.75">
      <c r="A858" s="14" t="s">
        <v>397</v>
      </c>
      <c r="B858" s="14" t="s">
        <v>398</v>
      </c>
      <c r="C858" s="14" t="s">
        <v>399</v>
      </c>
      <c r="D858" s="14" t="s">
        <v>400</v>
      </c>
      <c r="E858" s="15">
        <v>234.98</v>
      </c>
      <c r="F858" s="16">
        <f t="shared" si="113"/>
        <v>117.49</v>
      </c>
      <c r="G858" s="17"/>
      <c r="H858" s="18"/>
    </row>
    <row r="859" spans="1:8" ht="12.75">
      <c r="A859" s="14" t="s">
        <v>397</v>
      </c>
      <c r="B859" s="14" t="s">
        <v>398</v>
      </c>
      <c r="C859" s="14" t="s">
        <v>399</v>
      </c>
      <c r="D859" s="14" t="s">
        <v>401</v>
      </c>
      <c r="E859" s="15">
        <v>13.2</v>
      </c>
      <c r="F859" s="16">
        <f t="shared" si="113"/>
        <v>6.6</v>
      </c>
      <c r="G859" s="17"/>
      <c r="H859" s="18"/>
    </row>
    <row r="860" spans="1:8" ht="12.75">
      <c r="A860" s="14" t="s">
        <v>397</v>
      </c>
      <c r="B860" s="14" t="s">
        <v>398</v>
      </c>
      <c r="C860" s="14" t="s">
        <v>399</v>
      </c>
      <c r="D860" s="14" t="s">
        <v>402</v>
      </c>
      <c r="E860" s="15">
        <v>34.09</v>
      </c>
      <c r="F860" s="16">
        <f t="shared" si="113"/>
        <v>17.045</v>
      </c>
      <c r="G860" s="17"/>
      <c r="H860" s="18"/>
    </row>
    <row r="861" spans="1:8" ht="12.75">
      <c r="A861" s="14" t="s">
        <v>397</v>
      </c>
      <c r="B861" s="14" t="s">
        <v>398</v>
      </c>
      <c r="C861" s="14" t="s">
        <v>399</v>
      </c>
      <c r="D861" s="14" t="s">
        <v>403</v>
      </c>
      <c r="E861" s="15">
        <v>20.35</v>
      </c>
      <c r="F861" s="16">
        <f t="shared" si="113"/>
        <v>10.175</v>
      </c>
      <c r="G861" s="17"/>
      <c r="H861" s="18"/>
    </row>
    <row r="862" spans="1:8" ht="12.75">
      <c r="A862" s="14" t="s">
        <v>397</v>
      </c>
      <c r="B862" s="14" t="s">
        <v>398</v>
      </c>
      <c r="C862" s="14" t="s">
        <v>399</v>
      </c>
      <c r="D862" s="14" t="s">
        <v>17</v>
      </c>
      <c r="E862" s="15">
        <v>14.13</v>
      </c>
      <c r="F862" s="16">
        <f t="shared" si="113"/>
        <v>7.065</v>
      </c>
      <c r="G862" s="17"/>
      <c r="H862" s="18"/>
    </row>
    <row r="863" spans="1:8" ht="12.75">
      <c r="A863" s="14" t="s">
        <v>397</v>
      </c>
      <c r="B863" s="14" t="s">
        <v>398</v>
      </c>
      <c r="C863" s="14" t="s">
        <v>399</v>
      </c>
      <c r="D863" s="14" t="s">
        <v>43</v>
      </c>
      <c r="E863" s="15">
        <v>52.8</v>
      </c>
      <c r="F863" s="16">
        <f t="shared" si="113"/>
        <v>26.4</v>
      </c>
      <c r="G863" s="17"/>
      <c r="H863" s="18"/>
    </row>
    <row r="864" spans="1:8" ht="12.75">
      <c r="A864" s="14" t="s">
        <v>397</v>
      </c>
      <c r="B864" s="14" t="s">
        <v>398</v>
      </c>
      <c r="C864" s="14" t="s">
        <v>399</v>
      </c>
      <c r="D864" s="14" t="s">
        <v>67</v>
      </c>
      <c r="E864" s="15">
        <v>39.32</v>
      </c>
      <c r="F864" s="16">
        <f t="shared" si="113"/>
        <v>19.66</v>
      </c>
      <c r="G864" s="17"/>
      <c r="H864" s="18"/>
    </row>
    <row r="865" spans="1:8" ht="12.75">
      <c r="A865" s="14" t="s">
        <v>397</v>
      </c>
      <c r="B865" s="14" t="s">
        <v>398</v>
      </c>
      <c r="C865" s="14" t="s">
        <v>399</v>
      </c>
      <c r="D865" s="14" t="s">
        <v>404</v>
      </c>
      <c r="E865" s="15">
        <v>7.51</v>
      </c>
      <c r="F865" s="16">
        <f t="shared" si="113"/>
        <v>3.755</v>
      </c>
      <c r="G865" s="17"/>
      <c r="H865" s="18"/>
    </row>
    <row r="866" spans="1:8" ht="12.75">
      <c r="A866" s="14" t="s">
        <v>397</v>
      </c>
      <c r="B866" s="14" t="s">
        <v>398</v>
      </c>
      <c r="C866" s="14" t="s">
        <v>399</v>
      </c>
      <c r="D866" s="14" t="s">
        <v>405</v>
      </c>
      <c r="E866" s="15">
        <v>18.54</v>
      </c>
      <c r="F866" s="16">
        <f t="shared" si="113"/>
        <v>9.27</v>
      </c>
      <c r="G866" s="17"/>
      <c r="H866" s="18"/>
    </row>
    <row r="867" spans="1:8" ht="12.75">
      <c r="A867" s="14" t="s">
        <v>397</v>
      </c>
      <c r="B867" s="14" t="s">
        <v>398</v>
      </c>
      <c r="C867" s="14" t="s">
        <v>399</v>
      </c>
      <c r="D867" s="14" t="s">
        <v>406</v>
      </c>
      <c r="E867" s="15">
        <v>17.27</v>
      </c>
      <c r="F867" s="16">
        <f t="shared" si="113"/>
        <v>8.635</v>
      </c>
      <c r="G867" s="17"/>
      <c r="H867" s="18"/>
    </row>
    <row r="868" spans="1:8" ht="12.75">
      <c r="A868" s="14" t="s">
        <v>397</v>
      </c>
      <c r="B868" s="14" t="s">
        <v>398</v>
      </c>
      <c r="C868" s="14" t="s">
        <v>399</v>
      </c>
      <c r="D868" s="14" t="s">
        <v>407</v>
      </c>
      <c r="E868" s="15">
        <v>17.3</v>
      </c>
      <c r="F868" s="16">
        <f t="shared" si="113"/>
        <v>8.65</v>
      </c>
      <c r="G868" s="17"/>
      <c r="H868" s="18"/>
    </row>
    <row r="869" spans="1:8" ht="12.75">
      <c r="A869" s="14" t="s">
        <v>397</v>
      </c>
      <c r="B869" s="14" t="s">
        <v>398</v>
      </c>
      <c r="C869" s="14" t="s">
        <v>399</v>
      </c>
      <c r="D869" s="14" t="s">
        <v>408</v>
      </c>
      <c r="E869" s="15">
        <v>70.42</v>
      </c>
      <c r="F869" s="16">
        <f t="shared" si="113"/>
        <v>35.21</v>
      </c>
      <c r="G869" s="17"/>
      <c r="H869" s="18"/>
    </row>
    <row r="870" spans="1:8" ht="12.75">
      <c r="A870" s="14" t="s">
        <v>397</v>
      </c>
      <c r="B870" s="14" t="s">
        <v>398</v>
      </c>
      <c r="C870" s="14" t="s">
        <v>399</v>
      </c>
      <c r="D870" s="14" t="s">
        <v>409</v>
      </c>
      <c r="E870" s="15">
        <v>20.57</v>
      </c>
      <c r="F870" s="16">
        <f t="shared" si="113"/>
        <v>10.285</v>
      </c>
      <c r="G870" s="17"/>
      <c r="H870" s="18"/>
    </row>
    <row r="871" spans="1:8" ht="12.75">
      <c r="A871" s="14" t="s">
        <v>397</v>
      </c>
      <c r="B871" s="14" t="s">
        <v>398</v>
      </c>
      <c r="C871" s="14" t="s">
        <v>399</v>
      </c>
      <c r="D871" s="14" t="s">
        <v>135</v>
      </c>
      <c r="E871" s="15">
        <v>14.01</v>
      </c>
      <c r="F871" s="16">
        <f>E871*1/30</f>
        <v>0.46699999999999997</v>
      </c>
      <c r="G871" s="17"/>
      <c r="H871" s="18"/>
    </row>
    <row r="872" spans="1:8" ht="12.75">
      <c r="A872" s="14" t="s">
        <v>397</v>
      </c>
      <c r="B872" s="14" t="s">
        <v>398</v>
      </c>
      <c r="C872" s="14" t="s">
        <v>399</v>
      </c>
      <c r="D872" s="14" t="s">
        <v>410</v>
      </c>
      <c r="E872" s="15">
        <v>17.3</v>
      </c>
      <c r="F872" s="16">
        <f aca="true" t="shared" si="114" ref="F872:F879">E872*1/2</f>
        <v>8.65</v>
      </c>
      <c r="G872" s="17"/>
      <c r="H872" s="18"/>
    </row>
    <row r="873" spans="1:8" ht="12.75">
      <c r="A873" s="14" t="s">
        <v>397</v>
      </c>
      <c r="B873" s="14" t="s">
        <v>398</v>
      </c>
      <c r="C873" s="14" t="s">
        <v>399</v>
      </c>
      <c r="D873" s="14" t="s">
        <v>411</v>
      </c>
      <c r="E873" s="15">
        <v>17.3</v>
      </c>
      <c r="F873" s="16">
        <f t="shared" si="114"/>
        <v>8.65</v>
      </c>
      <c r="G873" s="17"/>
      <c r="H873" s="18"/>
    </row>
    <row r="874" spans="1:8" ht="12.75">
      <c r="A874" s="14" t="s">
        <v>397</v>
      </c>
      <c r="B874" s="14" t="s">
        <v>398</v>
      </c>
      <c r="C874" s="14" t="s">
        <v>399</v>
      </c>
      <c r="D874" s="14" t="s">
        <v>412</v>
      </c>
      <c r="E874" s="15">
        <v>17.3</v>
      </c>
      <c r="F874" s="16">
        <f t="shared" si="114"/>
        <v>8.65</v>
      </c>
      <c r="G874" s="17"/>
      <c r="H874" s="18"/>
    </row>
    <row r="875" spans="1:8" ht="12.75">
      <c r="A875" s="14" t="s">
        <v>397</v>
      </c>
      <c r="B875" s="14" t="s">
        <v>398</v>
      </c>
      <c r="C875" s="14" t="s">
        <v>399</v>
      </c>
      <c r="D875" s="14" t="s">
        <v>413</v>
      </c>
      <c r="E875" s="15">
        <v>17.3</v>
      </c>
      <c r="F875" s="16">
        <f t="shared" si="114"/>
        <v>8.65</v>
      </c>
      <c r="G875" s="17"/>
      <c r="H875" s="18"/>
    </row>
    <row r="876" spans="1:8" ht="12.75">
      <c r="A876" s="14" t="s">
        <v>397</v>
      </c>
      <c r="B876" s="14" t="s">
        <v>398</v>
      </c>
      <c r="C876" s="14" t="s">
        <v>399</v>
      </c>
      <c r="D876" s="14" t="s">
        <v>414</v>
      </c>
      <c r="E876" s="15">
        <v>17.3</v>
      </c>
      <c r="F876" s="16">
        <f t="shared" si="114"/>
        <v>8.65</v>
      </c>
      <c r="G876" s="17"/>
      <c r="H876" s="18"/>
    </row>
    <row r="877" spans="1:8" ht="12.75">
      <c r="A877" s="14" t="s">
        <v>397</v>
      </c>
      <c r="B877" s="14" t="s">
        <v>398</v>
      </c>
      <c r="C877" s="14" t="s">
        <v>399</v>
      </c>
      <c r="D877" s="14" t="s">
        <v>415</v>
      </c>
      <c r="E877" s="15">
        <v>35.02</v>
      </c>
      <c r="F877" s="16">
        <f t="shared" si="114"/>
        <v>17.51</v>
      </c>
      <c r="G877" s="17"/>
      <c r="H877" s="18"/>
    </row>
    <row r="878" spans="1:8" ht="12.75">
      <c r="A878" s="14" t="s">
        <v>397</v>
      </c>
      <c r="B878" s="14" t="s">
        <v>398</v>
      </c>
      <c r="C878" s="14" t="s">
        <v>399</v>
      </c>
      <c r="D878" s="14" t="s">
        <v>416</v>
      </c>
      <c r="E878" s="15">
        <v>17.3</v>
      </c>
      <c r="F878" s="16">
        <f t="shared" si="114"/>
        <v>8.65</v>
      </c>
      <c r="G878" s="17"/>
      <c r="H878" s="18"/>
    </row>
    <row r="879" spans="1:8" ht="12.75">
      <c r="A879" s="14" t="s">
        <v>397</v>
      </c>
      <c r="B879" s="14" t="s">
        <v>398</v>
      </c>
      <c r="C879" s="14" t="s">
        <v>399</v>
      </c>
      <c r="D879" s="14" t="s">
        <v>417</v>
      </c>
      <c r="E879" s="15">
        <v>17.3</v>
      </c>
      <c r="F879" s="16">
        <f t="shared" si="114"/>
        <v>8.65</v>
      </c>
      <c r="G879" s="17"/>
      <c r="H879" s="18"/>
    </row>
    <row r="880" spans="1:8" ht="12.75">
      <c r="A880" s="14" t="s">
        <v>397</v>
      </c>
      <c r="B880" s="14" t="s">
        <v>398</v>
      </c>
      <c r="C880" s="14" t="s">
        <v>399</v>
      </c>
      <c r="D880" s="14" t="s">
        <v>135</v>
      </c>
      <c r="E880" s="15">
        <v>17.32</v>
      </c>
      <c r="F880" s="16">
        <f>E880*1/30</f>
        <v>0.5773333333333334</v>
      </c>
      <c r="G880" s="17"/>
      <c r="H880" s="18"/>
    </row>
    <row r="881" spans="1:8" ht="12.75">
      <c r="A881" s="14" t="s">
        <v>397</v>
      </c>
      <c r="B881" s="14" t="s">
        <v>398</v>
      </c>
      <c r="C881" s="14" t="s">
        <v>399</v>
      </c>
      <c r="D881" s="14" t="s">
        <v>117</v>
      </c>
      <c r="E881" s="15">
        <v>97.65</v>
      </c>
      <c r="F881" s="16">
        <f aca="true" t="shared" si="115" ref="F881:F884">E881*1/2</f>
        <v>48.825</v>
      </c>
      <c r="G881" s="17"/>
      <c r="H881" s="18"/>
    </row>
    <row r="882" spans="1:8" ht="12.75">
      <c r="A882" s="14" t="s">
        <v>397</v>
      </c>
      <c r="B882" s="14" t="s">
        <v>398</v>
      </c>
      <c r="C882" s="14" t="s">
        <v>399</v>
      </c>
      <c r="D882" s="14" t="s">
        <v>418</v>
      </c>
      <c r="E882" s="15">
        <v>3.7</v>
      </c>
      <c r="F882" s="16">
        <f t="shared" si="115"/>
        <v>1.85</v>
      </c>
      <c r="G882" s="17"/>
      <c r="H882" s="18"/>
    </row>
    <row r="883" spans="1:8" ht="12.75">
      <c r="A883" s="14" t="s">
        <v>397</v>
      </c>
      <c r="B883" s="14" t="s">
        <v>398</v>
      </c>
      <c r="C883" s="14" t="s">
        <v>399</v>
      </c>
      <c r="D883" s="14" t="s">
        <v>162</v>
      </c>
      <c r="E883" s="15">
        <v>11.05</v>
      </c>
      <c r="F883" s="16">
        <f t="shared" si="115"/>
        <v>5.525</v>
      </c>
      <c r="G883" s="17"/>
      <c r="H883" s="18"/>
    </row>
    <row r="884" spans="1:8" ht="12.75">
      <c r="A884" s="14" t="s">
        <v>397</v>
      </c>
      <c r="B884" s="14" t="s">
        <v>398</v>
      </c>
      <c r="C884" s="14" t="s">
        <v>399</v>
      </c>
      <c r="D884" s="14" t="s">
        <v>17</v>
      </c>
      <c r="E884" s="15">
        <v>89.24</v>
      </c>
      <c r="F884" s="16">
        <f t="shared" si="115"/>
        <v>44.62</v>
      </c>
      <c r="G884" s="17"/>
      <c r="H884" s="18"/>
    </row>
    <row r="885" spans="1:8" ht="12.75">
      <c r="A885" s="14" t="s">
        <v>397</v>
      </c>
      <c r="B885" s="14" t="s">
        <v>398</v>
      </c>
      <c r="C885" s="14" t="s">
        <v>399</v>
      </c>
      <c r="D885" s="14" t="s">
        <v>149</v>
      </c>
      <c r="E885" s="15">
        <v>3.95</v>
      </c>
      <c r="F885" s="16">
        <f>E885*1/30</f>
        <v>0.13166666666666668</v>
      </c>
      <c r="G885" s="17"/>
      <c r="H885" s="18"/>
    </row>
    <row r="886" spans="1:8" ht="12.75">
      <c r="A886" s="14" t="s">
        <v>397</v>
      </c>
      <c r="B886" s="14" t="s">
        <v>398</v>
      </c>
      <c r="C886" s="14" t="s">
        <v>399</v>
      </c>
      <c r="D886" s="14" t="s">
        <v>73</v>
      </c>
      <c r="E886" s="15">
        <v>11.32</v>
      </c>
      <c r="F886" s="16">
        <f>E886*1/2</f>
        <v>5.66</v>
      </c>
      <c r="G886" s="17"/>
      <c r="H886" s="18"/>
    </row>
    <row r="887" spans="1:8" ht="12.75">
      <c r="A887" s="14" t="s">
        <v>397</v>
      </c>
      <c r="B887" s="14" t="s">
        <v>398</v>
      </c>
      <c r="C887" s="14" t="s">
        <v>399</v>
      </c>
      <c r="D887" s="14" t="s">
        <v>20</v>
      </c>
      <c r="E887" s="15">
        <v>3.96</v>
      </c>
      <c r="F887" s="16">
        <f aca="true" t="shared" si="116" ref="F887:F889">E887*1</f>
        <v>3.96</v>
      </c>
      <c r="G887" s="17"/>
      <c r="H887" s="18"/>
    </row>
    <row r="888" spans="1:8" ht="12.75">
      <c r="A888" s="14" t="s">
        <v>397</v>
      </c>
      <c r="B888" s="14" t="s">
        <v>398</v>
      </c>
      <c r="C888" s="14" t="s">
        <v>399</v>
      </c>
      <c r="D888" s="14" t="s">
        <v>20</v>
      </c>
      <c r="E888" s="15">
        <v>9.66</v>
      </c>
      <c r="F888" s="16">
        <f t="shared" si="116"/>
        <v>9.66</v>
      </c>
      <c r="G888" s="17"/>
      <c r="H888" s="18"/>
    </row>
    <row r="889" spans="1:8" ht="12.75">
      <c r="A889" s="14" t="s">
        <v>397</v>
      </c>
      <c r="B889" s="14" t="s">
        <v>398</v>
      </c>
      <c r="C889" s="14" t="s">
        <v>399</v>
      </c>
      <c r="D889" s="14" t="s">
        <v>20</v>
      </c>
      <c r="E889" s="15">
        <v>9.68</v>
      </c>
      <c r="F889" s="16">
        <f t="shared" si="116"/>
        <v>9.68</v>
      </c>
      <c r="G889" s="17"/>
      <c r="H889" s="18"/>
    </row>
    <row r="890" spans="1:8" ht="12.75">
      <c r="A890" s="14" t="s">
        <v>397</v>
      </c>
      <c r="B890" s="14" t="s">
        <v>398</v>
      </c>
      <c r="C890" s="14" t="s">
        <v>399</v>
      </c>
      <c r="D890" s="14" t="s">
        <v>34</v>
      </c>
      <c r="E890" s="15">
        <v>64.36</v>
      </c>
      <c r="F890" s="16">
        <f>E890*1/30</f>
        <v>2.1453333333333333</v>
      </c>
      <c r="G890" s="17"/>
      <c r="H890" s="18"/>
    </row>
    <row r="891" spans="1:8" ht="12.75">
      <c r="A891" s="14" t="s">
        <v>397</v>
      </c>
      <c r="B891" s="14" t="s">
        <v>398</v>
      </c>
      <c r="C891" s="14" t="s">
        <v>399</v>
      </c>
      <c r="D891" s="14" t="s">
        <v>419</v>
      </c>
      <c r="E891" s="15">
        <v>8.7</v>
      </c>
      <c r="F891" s="16">
        <f aca="true" t="shared" si="117" ref="F891:F917">E891*1/2</f>
        <v>4.35</v>
      </c>
      <c r="G891" s="17"/>
      <c r="H891" s="18"/>
    </row>
    <row r="892" spans="1:8" ht="12.75">
      <c r="A892" s="14" t="s">
        <v>397</v>
      </c>
      <c r="B892" s="14" t="s">
        <v>398</v>
      </c>
      <c r="C892" s="14" t="s">
        <v>399</v>
      </c>
      <c r="D892" s="14" t="s">
        <v>420</v>
      </c>
      <c r="E892" s="15">
        <v>8.7</v>
      </c>
      <c r="F892" s="16">
        <f t="shared" si="117"/>
        <v>4.35</v>
      </c>
      <c r="G892" s="17"/>
      <c r="H892" s="18"/>
    </row>
    <row r="893" spans="1:8" ht="12.75">
      <c r="A893" s="14" t="s">
        <v>397</v>
      </c>
      <c r="B893" s="14" t="s">
        <v>398</v>
      </c>
      <c r="C893" s="14" t="s">
        <v>399</v>
      </c>
      <c r="D893" s="14" t="s">
        <v>67</v>
      </c>
      <c r="E893" s="15">
        <v>11.67</v>
      </c>
      <c r="F893" s="16">
        <f t="shared" si="117"/>
        <v>5.835</v>
      </c>
      <c r="G893" s="17"/>
      <c r="H893" s="18"/>
    </row>
    <row r="894" spans="1:8" ht="12.75">
      <c r="A894" s="14" t="s">
        <v>397</v>
      </c>
      <c r="B894" s="14" t="s">
        <v>398</v>
      </c>
      <c r="C894" s="14" t="s">
        <v>421</v>
      </c>
      <c r="D894" s="14" t="s">
        <v>422</v>
      </c>
      <c r="E894" s="15">
        <v>181.94</v>
      </c>
      <c r="F894" s="16">
        <f t="shared" si="117"/>
        <v>90.97</v>
      </c>
      <c r="G894" s="17"/>
      <c r="H894" s="18"/>
    </row>
    <row r="895" spans="1:8" ht="12.75">
      <c r="A895" s="14" t="s">
        <v>397</v>
      </c>
      <c r="B895" s="14" t="s">
        <v>398</v>
      </c>
      <c r="C895" s="14" t="s">
        <v>421</v>
      </c>
      <c r="D895" s="14" t="s">
        <v>423</v>
      </c>
      <c r="E895" s="15">
        <v>28.27</v>
      </c>
      <c r="F895" s="16">
        <f t="shared" si="117"/>
        <v>14.135</v>
      </c>
      <c r="G895" s="17"/>
      <c r="H895" s="18"/>
    </row>
    <row r="896" spans="1:8" ht="12.75">
      <c r="A896" s="14" t="s">
        <v>397</v>
      </c>
      <c r="B896" s="14" t="s">
        <v>398</v>
      </c>
      <c r="C896" s="14" t="s">
        <v>421</v>
      </c>
      <c r="D896" s="14" t="s">
        <v>142</v>
      </c>
      <c r="E896" s="15">
        <v>7.79</v>
      </c>
      <c r="F896" s="16">
        <f t="shared" si="117"/>
        <v>3.895</v>
      </c>
      <c r="G896" s="17"/>
      <c r="H896" s="18"/>
    </row>
    <row r="897" spans="1:8" ht="12.75">
      <c r="A897" s="14" t="s">
        <v>397</v>
      </c>
      <c r="B897" s="14" t="s">
        <v>398</v>
      </c>
      <c r="C897" s="14" t="s">
        <v>421</v>
      </c>
      <c r="D897" s="14" t="s">
        <v>424</v>
      </c>
      <c r="E897" s="15">
        <v>25.7</v>
      </c>
      <c r="F897" s="16">
        <f t="shared" si="117"/>
        <v>12.85</v>
      </c>
      <c r="G897" s="17"/>
      <c r="H897" s="18"/>
    </row>
    <row r="898" spans="1:8" ht="12.75">
      <c r="A898" s="14" t="s">
        <v>397</v>
      </c>
      <c r="B898" s="14" t="s">
        <v>398</v>
      </c>
      <c r="C898" s="14" t="s">
        <v>421</v>
      </c>
      <c r="D898" s="14" t="s">
        <v>425</v>
      </c>
      <c r="E898" s="15">
        <v>16.28</v>
      </c>
      <c r="F898" s="16">
        <f t="shared" si="117"/>
        <v>8.14</v>
      </c>
      <c r="G898" s="17"/>
      <c r="H898" s="18"/>
    </row>
    <row r="899" spans="1:8" ht="12.75">
      <c r="A899" s="14" t="s">
        <v>397</v>
      </c>
      <c r="B899" s="14" t="s">
        <v>398</v>
      </c>
      <c r="C899" s="14" t="s">
        <v>421</v>
      </c>
      <c r="D899" s="14" t="s">
        <v>67</v>
      </c>
      <c r="E899" s="15">
        <v>34.29</v>
      </c>
      <c r="F899" s="16">
        <f t="shared" si="117"/>
        <v>17.145</v>
      </c>
      <c r="G899" s="17"/>
      <c r="H899" s="18"/>
    </row>
    <row r="900" spans="1:8" ht="12.75">
      <c r="A900" s="14" t="s">
        <v>397</v>
      </c>
      <c r="B900" s="14" t="s">
        <v>398</v>
      </c>
      <c r="C900" s="14" t="s">
        <v>421</v>
      </c>
      <c r="D900" s="14" t="s">
        <v>426</v>
      </c>
      <c r="E900" s="15">
        <v>17.27</v>
      </c>
      <c r="F900" s="16">
        <f t="shared" si="117"/>
        <v>8.635</v>
      </c>
      <c r="G900" s="17"/>
      <c r="H900" s="18"/>
    </row>
    <row r="901" spans="1:8" ht="12.75">
      <c r="A901" s="14" t="s">
        <v>397</v>
      </c>
      <c r="B901" s="14" t="s">
        <v>398</v>
      </c>
      <c r="C901" s="14" t="s">
        <v>421</v>
      </c>
      <c r="D901" s="14" t="s">
        <v>405</v>
      </c>
      <c r="E901" s="15">
        <v>18.54</v>
      </c>
      <c r="F901" s="16">
        <f t="shared" si="117"/>
        <v>9.27</v>
      </c>
      <c r="G901" s="17"/>
      <c r="H901" s="18"/>
    </row>
    <row r="902" spans="1:8" ht="12.75">
      <c r="A902" s="14" t="s">
        <v>397</v>
      </c>
      <c r="B902" s="14" t="s">
        <v>398</v>
      </c>
      <c r="C902" s="14" t="s">
        <v>421</v>
      </c>
      <c r="D902" s="14" t="s">
        <v>427</v>
      </c>
      <c r="E902" s="15">
        <v>17.29</v>
      </c>
      <c r="F902" s="16">
        <f t="shared" si="117"/>
        <v>8.645</v>
      </c>
      <c r="G902" s="17"/>
      <c r="H902" s="18"/>
    </row>
    <row r="903" spans="1:8" ht="12.75">
      <c r="A903" s="14" t="s">
        <v>397</v>
      </c>
      <c r="B903" s="14" t="s">
        <v>398</v>
      </c>
      <c r="C903" s="14" t="s">
        <v>421</v>
      </c>
      <c r="D903" s="14" t="s">
        <v>428</v>
      </c>
      <c r="E903" s="15">
        <v>17.27</v>
      </c>
      <c r="F903" s="16">
        <f t="shared" si="117"/>
        <v>8.635</v>
      </c>
      <c r="G903" s="17"/>
      <c r="H903" s="18"/>
    </row>
    <row r="904" spans="1:8" ht="12.75">
      <c r="A904" s="14" t="s">
        <v>397</v>
      </c>
      <c r="B904" s="14" t="s">
        <v>398</v>
      </c>
      <c r="C904" s="14" t="s">
        <v>421</v>
      </c>
      <c r="D904" s="14" t="s">
        <v>428</v>
      </c>
      <c r="E904" s="15">
        <v>17.29</v>
      </c>
      <c r="F904" s="16">
        <f t="shared" si="117"/>
        <v>8.645</v>
      </c>
      <c r="G904" s="17"/>
      <c r="H904" s="18"/>
    </row>
    <row r="905" spans="1:8" ht="12.75">
      <c r="A905" s="14" t="s">
        <v>397</v>
      </c>
      <c r="B905" s="14" t="s">
        <v>398</v>
      </c>
      <c r="C905" s="14" t="s">
        <v>421</v>
      </c>
      <c r="D905" s="14" t="s">
        <v>429</v>
      </c>
      <c r="E905" s="15">
        <v>17.3</v>
      </c>
      <c r="F905" s="16">
        <f t="shared" si="117"/>
        <v>8.65</v>
      </c>
      <c r="G905" s="17"/>
      <c r="H905" s="18"/>
    </row>
    <row r="906" spans="1:8" ht="12.75">
      <c r="A906" s="14" t="s">
        <v>397</v>
      </c>
      <c r="B906" s="14" t="s">
        <v>398</v>
      </c>
      <c r="C906" s="14" t="s">
        <v>421</v>
      </c>
      <c r="D906" s="14" t="s">
        <v>430</v>
      </c>
      <c r="E906" s="15">
        <v>70.45</v>
      </c>
      <c r="F906" s="16">
        <f t="shared" si="117"/>
        <v>35.225</v>
      </c>
      <c r="G906" s="17"/>
      <c r="H906" s="18"/>
    </row>
    <row r="907" spans="1:8" ht="12.75">
      <c r="A907" s="14" t="s">
        <v>397</v>
      </c>
      <c r="B907" s="14" t="s">
        <v>398</v>
      </c>
      <c r="C907" s="14" t="s">
        <v>421</v>
      </c>
      <c r="D907" s="14" t="s">
        <v>431</v>
      </c>
      <c r="E907" s="15">
        <v>17.28</v>
      </c>
      <c r="F907" s="16">
        <f t="shared" si="117"/>
        <v>8.64</v>
      </c>
      <c r="G907" s="17"/>
      <c r="H907" s="18"/>
    </row>
    <row r="908" spans="1:8" ht="12.75">
      <c r="A908" s="14" t="s">
        <v>397</v>
      </c>
      <c r="B908" s="14" t="s">
        <v>398</v>
      </c>
      <c r="C908" s="14" t="s">
        <v>421</v>
      </c>
      <c r="D908" s="14" t="s">
        <v>431</v>
      </c>
      <c r="E908" s="15">
        <v>17.31</v>
      </c>
      <c r="F908" s="16">
        <f t="shared" si="117"/>
        <v>8.655</v>
      </c>
      <c r="G908" s="17"/>
      <c r="H908" s="18"/>
    </row>
    <row r="909" spans="1:8" ht="12.75">
      <c r="A909" s="14" t="s">
        <v>397</v>
      </c>
      <c r="B909" s="14" t="s">
        <v>398</v>
      </c>
      <c r="C909" s="14" t="s">
        <v>421</v>
      </c>
      <c r="D909" s="14" t="s">
        <v>430</v>
      </c>
      <c r="E909" s="15">
        <v>17.3</v>
      </c>
      <c r="F909" s="16">
        <f t="shared" si="117"/>
        <v>8.65</v>
      </c>
      <c r="G909" s="17"/>
      <c r="H909" s="18"/>
    </row>
    <row r="910" spans="1:8" ht="12.75">
      <c r="A910" s="14" t="s">
        <v>397</v>
      </c>
      <c r="B910" s="14" t="s">
        <v>398</v>
      </c>
      <c r="C910" s="14" t="s">
        <v>421</v>
      </c>
      <c r="D910" s="14" t="s">
        <v>432</v>
      </c>
      <c r="E910" s="15">
        <v>17.3</v>
      </c>
      <c r="F910" s="16">
        <f t="shared" si="117"/>
        <v>8.65</v>
      </c>
      <c r="G910" s="17"/>
      <c r="H910" s="18"/>
    </row>
    <row r="911" spans="1:8" ht="12.75">
      <c r="A911" s="14" t="s">
        <v>397</v>
      </c>
      <c r="B911" s="14" t="s">
        <v>398</v>
      </c>
      <c r="C911" s="14" t="s">
        <v>421</v>
      </c>
      <c r="D911" s="14" t="s">
        <v>432</v>
      </c>
      <c r="E911" s="15">
        <v>17.3</v>
      </c>
      <c r="F911" s="16">
        <f t="shared" si="117"/>
        <v>8.65</v>
      </c>
      <c r="G911" s="17"/>
      <c r="H911" s="18"/>
    </row>
    <row r="912" spans="1:8" ht="12.75">
      <c r="A912" s="14" t="s">
        <v>397</v>
      </c>
      <c r="B912" s="14" t="s">
        <v>398</v>
      </c>
      <c r="C912" s="14" t="s">
        <v>421</v>
      </c>
      <c r="D912" s="14" t="s">
        <v>433</v>
      </c>
      <c r="E912" s="15">
        <v>34.96</v>
      </c>
      <c r="F912" s="16">
        <f t="shared" si="117"/>
        <v>17.48</v>
      </c>
      <c r="G912" s="17"/>
      <c r="H912" s="18"/>
    </row>
    <row r="913" spans="1:8" ht="12.75">
      <c r="A913" s="14" t="s">
        <v>397</v>
      </c>
      <c r="B913" s="14" t="s">
        <v>398</v>
      </c>
      <c r="C913" s="14" t="s">
        <v>421</v>
      </c>
      <c r="D913" s="14" t="s">
        <v>434</v>
      </c>
      <c r="E913" s="15">
        <v>17.3</v>
      </c>
      <c r="F913" s="16">
        <f t="shared" si="117"/>
        <v>8.65</v>
      </c>
      <c r="G913" s="17"/>
      <c r="H913" s="18"/>
    </row>
    <row r="914" spans="1:8" ht="12.75">
      <c r="A914" s="14" t="s">
        <v>397</v>
      </c>
      <c r="B914" s="14" t="s">
        <v>398</v>
      </c>
      <c r="C914" s="14" t="s">
        <v>421</v>
      </c>
      <c r="D914" s="14" t="s">
        <v>434</v>
      </c>
      <c r="E914" s="15">
        <v>17.32</v>
      </c>
      <c r="F914" s="16">
        <f t="shared" si="117"/>
        <v>8.66</v>
      </c>
      <c r="G914" s="17"/>
      <c r="H914" s="18"/>
    </row>
    <row r="915" spans="1:8" ht="12.75">
      <c r="A915" s="14" t="s">
        <v>397</v>
      </c>
      <c r="B915" s="14" t="s">
        <v>398</v>
      </c>
      <c r="C915" s="14" t="s">
        <v>421</v>
      </c>
      <c r="D915" s="14" t="s">
        <v>435</v>
      </c>
      <c r="E915" s="15">
        <v>17.25</v>
      </c>
      <c r="F915" s="16">
        <f t="shared" si="117"/>
        <v>8.625</v>
      </c>
      <c r="G915" s="17"/>
      <c r="H915" s="18"/>
    </row>
    <row r="916" spans="1:8" ht="12.75">
      <c r="A916" s="14" t="s">
        <v>397</v>
      </c>
      <c r="B916" s="14" t="s">
        <v>398</v>
      </c>
      <c r="C916" s="14" t="s">
        <v>421</v>
      </c>
      <c r="D916" s="14" t="s">
        <v>69</v>
      </c>
      <c r="E916" s="15">
        <v>32.37</v>
      </c>
      <c r="F916" s="16">
        <f t="shared" si="117"/>
        <v>16.185</v>
      </c>
      <c r="G916" s="17"/>
      <c r="H916" s="18"/>
    </row>
    <row r="917" spans="1:8" ht="12.75">
      <c r="A917" s="14" t="s">
        <v>397</v>
      </c>
      <c r="B917" s="14" t="s">
        <v>398</v>
      </c>
      <c r="C917" s="14" t="s">
        <v>421</v>
      </c>
      <c r="D917" s="14" t="s">
        <v>17</v>
      </c>
      <c r="E917" s="15">
        <v>89.35</v>
      </c>
      <c r="F917" s="16">
        <f t="shared" si="117"/>
        <v>44.675</v>
      </c>
      <c r="G917" s="17"/>
      <c r="H917" s="18"/>
    </row>
    <row r="918" spans="1:8" ht="12.75">
      <c r="A918" s="14" t="s">
        <v>397</v>
      </c>
      <c r="B918" s="14" t="s">
        <v>398</v>
      </c>
      <c r="C918" s="14" t="s">
        <v>421</v>
      </c>
      <c r="D918" s="14" t="s">
        <v>20</v>
      </c>
      <c r="E918" s="15">
        <v>3.41</v>
      </c>
      <c r="F918" s="16">
        <f>E918*1</f>
        <v>3.41</v>
      </c>
      <c r="G918" s="17"/>
      <c r="H918" s="18"/>
    </row>
    <row r="919" spans="1:8" ht="12.75">
      <c r="A919" s="14" t="s">
        <v>397</v>
      </c>
      <c r="B919" s="14" t="s">
        <v>398</v>
      </c>
      <c r="C919" s="14" t="s">
        <v>421</v>
      </c>
      <c r="D919" s="14" t="s">
        <v>149</v>
      </c>
      <c r="E919" s="15">
        <v>3.96</v>
      </c>
      <c r="F919" s="16">
        <f>E919*1/30</f>
        <v>0.132</v>
      </c>
      <c r="G919" s="17"/>
      <c r="H919" s="18"/>
    </row>
    <row r="920" spans="1:8" ht="12.75">
      <c r="A920" s="14" t="s">
        <v>397</v>
      </c>
      <c r="B920" s="14" t="s">
        <v>398</v>
      </c>
      <c r="C920" s="14" t="s">
        <v>421</v>
      </c>
      <c r="D920" s="14" t="s">
        <v>20</v>
      </c>
      <c r="E920" s="15">
        <v>3.89</v>
      </c>
      <c r="F920" s="16">
        <f aca="true" t="shared" si="118" ref="F920:F922">E920*1</f>
        <v>3.89</v>
      </c>
      <c r="G920" s="17"/>
      <c r="H920" s="18"/>
    </row>
    <row r="921" spans="1:8" ht="12.75">
      <c r="A921" s="14" t="s">
        <v>397</v>
      </c>
      <c r="B921" s="14" t="s">
        <v>398</v>
      </c>
      <c r="C921" s="14" t="s">
        <v>421</v>
      </c>
      <c r="D921" s="14" t="s">
        <v>20</v>
      </c>
      <c r="E921" s="15">
        <v>9.66</v>
      </c>
      <c r="F921" s="16">
        <f t="shared" si="118"/>
        <v>9.66</v>
      </c>
      <c r="G921" s="17"/>
      <c r="H921" s="18"/>
    </row>
    <row r="922" spans="1:8" ht="12.75">
      <c r="A922" s="14" t="s">
        <v>397</v>
      </c>
      <c r="B922" s="14" t="s">
        <v>398</v>
      </c>
      <c r="C922" s="14" t="s">
        <v>421</v>
      </c>
      <c r="D922" s="14" t="s">
        <v>20</v>
      </c>
      <c r="E922" s="15">
        <v>9.68</v>
      </c>
      <c r="F922" s="16">
        <f t="shared" si="118"/>
        <v>9.68</v>
      </c>
      <c r="G922" s="17"/>
      <c r="H922" s="18"/>
    </row>
    <row r="923" spans="1:8" ht="12.75">
      <c r="A923" s="14" t="s">
        <v>436</v>
      </c>
      <c r="B923" s="14" t="s">
        <v>437</v>
      </c>
      <c r="C923" s="14" t="s">
        <v>438</v>
      </c>
      <c r="D923" s="14" t="s">
        <v>11</v>
      </c>
      <c r="E923" s="15">
        <v>78.32</v>
      </c>
      <c r="F923" s="16">
        <f aca="true" t="shared" si="119" ref="F923:F931">E923*2</f>
        <v>156.64</v>
      </c>
      <c r="G923" s="17"/>
      <c r="H923" s="18"/>
    </row>
    <row r="924" spans="1:8" ht="12.75">
      <c r="A924" s="14" t="s">
        <v>436</v>
      </c>
      <c r="B924" s="14" t="s">
        <v>437</v>
      </c>
      <c r="C924" s="14" t="s">
        <v>438</v>
      </c>
      <c r="D924" s="14" t="s">
        <v>12</v>
      </c>
      <c r="E924" s="15">
        <v>78.32</v>
      </c>
      <c r="F924" s="16">
        <f t="shared" si="119"/>
        <v>156.64</v>
      </c>
      <c r="G924" s="17"/>
      <c r="H924" s="18"/>
    </row>
    <row r="925" spans="1:8" ht="12.75">
      <c r="A925" s="14" t="s">
        <v>436</v>
      </c>
      <c r="B925" s="14" t="s">
        <v>437</v>
      </c>
      <c r="C925" s="14" t="s">
        <v>438</v>
      </c>
      <c r="D925" s="14" t="s">
        <v>13</v>
      </c>
      <c r="E925" s="15">
        <v>78.32</v>
      </c>
      <c r="F925" s="16">
        <f t="shared" si="119"/>
        <v>156.64</v>
      </c>
      <c r="G925" s="17"/>
      <c r="H925" s="18"/>
    </row>
    <row r="926" spans="1:8" ht="12.75">
      <c r="A926" s="14" t="s">
        <v>436</v>
      </c>
      <c r="B926" s="14" t="s">
        <v>437</v>
      </c>
      <c r="C926" s="14" t="s">
        <v>438</v>
      </c>
      <c r="D926" s="14" t="s">
        <v>14</v>
      </c>
      <c r="E926" s="15">
        <v>76.84</v>
      </c>
      <c r="F926" s="16">
        <f t="shared" si="119"/>
        <v>153.68</v>
      </c>
      <c r="G926" s="17"/>
      <c r="H926" s="18"/>
    </row>
    <row r="927" spans="1:8" ht="12.75">
      <c r="A927" s="14" t="s">
        <v>436</v>
      </c>
      <c r="B927" s="14" t="s">
        <v>437</v>
      </c>
      <c r="C927" s="14" t="s">
        <v>438</v>
      </c>
      <c r="D927" s="14" t="s">
        <v>17</v>
      </c>
      <c r="E927" s="15">
        <v>177.59</v>
      </c>
      <c r="F927" s="16">
        <f t="shared" si="119"/>
        <v>355.18</v>
      </c>
      <c r="G927" s="17"/>
      <c r="H927" s="18"/>
    </row>
    <row r="928" spans="1:8" ht="12.75">
      <c r="A928" s="14" t="s">
        <v>436</v>
      </c>
      <c r="B928" s="14" t="s">
        <v>437</v>
      </c>
      <c r="C928" s="14" t="s">
        <v>438</v>
      </c>
      <c r="D928" s="14" t="s">
        <v>43</v>
      </c>
      <c r="E928" s="15">
        <v>169.3</v>
      </c>
      <c r="F928" s="16">
        <f t="shared" si="119"/>
        <v>338.6</v>
      </c>
      <c r="G928" s="17"/>
      <c r="H928" s="18"/>
    </row>
    <row r="929" spans="1:8" ht="12.75">
      <c r="A929" s="14" t="s">
        <v>436</v>
      </c>
      <c r="B929" s="14" t="s">
        <v>437</v>
      </c>
      <c r="C929" s="14" t="s">
        <v>438</v>
      </c>
      <c r="D929" s="14" t="s">
        <v>20</v>
      </c>
      <c r="E929" s="15">
        <v>25.22</v>
      </c>
      <c r="F929" s="16">
        <f t="shared" si="119"/>
        <v>50.44</v>
      </c>
      <c r="G929" s="17"/>
      <c r="H929" s="18"/>
    </row>
    <row r="930" spans="1:8" ht="12.75">
      <c r="A930" s="14" t="s">
        <v>436</v>
      </c>
      <c r="B930" s="14" t="s">
        <v>437</v>
      </c>
      <c r="C930" s="14" t="s">
        <v>438</v>
      </c>
      <c r="D930" s="14" t="s">
        <v>20</v>
      </c>
      <c r="E930" s="15">
        <v>25.22</v>
      </c>
      <c r="F930" s="16">
        <f t="shared" si="119"/>
        <v>50.44</v>
      </c>
      <c r="G930" s="17"/>
      <c r="H930" s="18"/>
    </row>
    <row r="931" spans="1:8" ht="12.75">
      <c r="A931" s="14" t="s">
        <v>436</v>
      </c>
      <c r="B931" s="14" t="s">
        <v>437</v>
      </c>
      <c r="C931" s="14" t="s">
        <v>439</v>
      </c>
      <c r="D931" s="14" t="s">
        <v>15</v>
      </c>
      <c r="E931" s="15">
        <v>78.32</v>
      </c>
      <c r="F931" s="16">
        <f t="shared" si="119"/>
        <v>156.64</v>
      </c>
      <c r="G931" s="17"/>
      <c r="H931" s="18"/>
    </row>
    <row r="932" spans="1:8" ht="12.75">
      <c r="A932" s="14" t="s">
        <v>436</v>
      </c>
      <c r="B932" s="14" t="s">
        <v>437</v>
      </c>
      <c r="C932" s="14" t="s">
        <v>439</v>
      </c>
      <c r="D932" s="14" t="s">
        <v>137</v>
      </c>
      <c r="E932" s="15">
        <v>78.32</v>
      </c>
      <c r="F932" s="16">
        <f aca="true" t="shared" si="120" ref="F932:F935">E932*1/2</f>
        <v>39.16</v>
      </c>
      <c r="G932" s="17"/>
      <c r="H932" s="18"/>
    </row>
    <row r="933" spans="1:8" ht="12.75">
      <c r="A933" s="14" t="s">
        <v>436</v>
      </c>
      <c r="B933" s="14" t="s">
        <v>437</v>
      </c>
      <c r="C933" s="14" t="s">
        <v>439</v>
      </c>
      <c r="D933" s="14" t="s">
        <v>138</v>
      </c>
      <c r="E933" s="15">
        <v>78.32</v>
      </c>
      <c r="F933" s="16">
        <f t="shared" si="120"/>
        <v>39.16</v>
      </c>
      <c r="G933" s="17"/>
      <c r="H933" s="18"/>
    </row>
    <row r="934" spans="1:8" ht="12.75">
      <c r="A934" s="14" t="s">
        <v>436</v>
      </c>
      <c r="B934" s="14" t="s">
        <v>437</v>
      </c>
      <c r="C934" s="14" t="s">
        <v>439</v>
      </c>
      <c r="D934" s="14" t="s">
        <v>440</v>
      </c>
      <c r="E934" s="15">
        <v>76.77</v>
      </c>
      <c r="F934" s="16">
        <f t="shared" si="120"/>
        <v>38.385</v>
      </c>
      <c r="G934" s="17"/>
      <c r="H934" s="18"/>
    </row>
    <row r="935" spans="1:8" ht="12.75">
      <c r="A935" s="14" t="s">
        <v>436</v>
      </c>
      <c r="B935" s="14" t="s">
        <v>437</v>
      </c>
      <c r="C935" s="14" t="s">
        <v>439</v>
      </c>
      <c r="D935" s="14" t="s">
        <v>441</v>
      </c>
      <c r="E935" s="15">
        <v>78.32</v>
      </c>
      <c r="F935" s="16">
        <f t="shared" si="120"/>
        <v>39.16</v>
      </c>
      <c r="G935" s="17"/>
      <c r="H935" s="18"/>
    </row>
    <row r="936" spans="1:8" ht="12.75">
      <c r="A936" s="14" t="s">
        <v>436</v>
      </c>
      <c r="B936" s="14" t="s">
        <v>437</v>
      </c>
      <c r="C936" s="14" t="s">
        <v>439</v>
      </c>
      <c r="D936" s="14" t="s">
        <v>17</v>
      </c>
      <c r="E936" s="15">
        <v>150.18</v>
      </c>
      <c r="F936" s="16">
        <f>E936*2</f>
        <v>300.36</v>
      </c>
      <c r="G936" s="17"/>
      <c r="H936" s="18"/>
    </row>
    <row r="937" spans="1:8" ht="12.75">
      <c r="A937" s="14" t="s">
        <v>442</v>
      </c>
      <c r="B937" s="14" t="s">
        <v>443</v>
      </c>
      <c r="C937" s="14" t="s">
        <v>444</v>
      </c>
      <c r="D937" s="14" t="s">
        <v>445</v>
      </c>
      <c r="E937" s="15">
        <v>322.29</v>
      </c>
      <c r="F937" s="16">
        <f aca="true" t="shared" si="121" ref="F937:F952">E937*1/2</f>
        <v>161.145</v>
      </c>
      <c r="G937" s="17"/>
      <c r="H937" s="18"/>
    </row>
    <row r="938" spans="1:8" ht="12.75">
      <c r="A938" s="14" t="s">
        <v>442</v>
      </c>
      <c r="B938" s="14" t="s">
        <v>443</v>
      </c>
      <c r="C938" s="14" t="s">
        <v>444</v>
      </c>
      <c r="D938" s="14" t="s">
        <v>336</v>
      </c>
      <c r="E938" s="15">
        <v>22.49</v>
      </c>
      <c r="F938" s="16">
        <f t="shared" si="121"/>
        <v>11.245</v>
      </c>
      <c r="G938" s="17"/>
      <c r="H938" s="18"/>
    </row>
    <row r="939" spans="1:8" ht="12.75">
      <c r="A939" s="14" t="s">
        <v>442</v>
      </c>
      <c r="B939" s="14" t="s">
        <v>443</v>
      </c>
      <c r="C939" s="14" t="s">
        <v>444</v>
      </c>
      <c r="D939" s="14" t="s">
        <v>446</v>
      </c>
      <c r="E939" s="15">
        <v>19.77</v>
      </c>
      <c r="F939" s="16">
        <f t="shared" si="121"/>
        <v>9.885</v>
      </c>
      <c r="G939" s="17"/>
      <c r="H939" s="18"/>
    </row>
    <row r="940" spans="1:8" ht="12.75">
      <c r="A940" s="14" t="s">
        <v>442</v>
      </c>
      <c r="B940" s="14" t="s">
        <v>443</v>
      </c>
      <c r="C940" s="14" t="s">
        <v>444</v>
      </c>
      <c r="D940" s="14" t="s">
        <v>447</v>
      </c>
      <c r="E940" s="15">
        <v>312.85</v>
      </c>
      <c r="F940" s="16">
        <f t="shared" si="121"/>
        <v>156.425</v>
      </c>
      <c r="G940" s="17"/>
      <c r="H940" s="18"/>
    </row>
    <row r="941" spans="1:8" ht="12.75">
      <c r="A941" s="14" t="s">
        <v>442</v>
      </c>
      <c r="B941" s="14" t="s">
        <v>443</v>
      </c>
      <c r="C941" s="14" t="s">
        <v>444</v>
      </c>
      <c r="D941" s="14" t="s">
        <v>336</v>
      </c>
      <c r="E941" s="15">
        <v>19.7</v>
      </c>
      <c r="F941" s="16">
        <f t="shared" si="121"/>
        <v>9.85</v>
      </c>
      <c r="G941" s="17"/>
      <c r="H941" s="18"/>
    </row>
    <row r="942" spans="1:8" ht="12.75">
      <c r="A942" s="14" t="s">
        <v>442</v>
      </c>
      <c r="B942" s="14" t="s">
        <v>443</v>
      </c>
      <c r="C942" s="14" t="s">
        <v>444</v>
      </c>
      <c r="D942" s="14" t="s">
        <v>446</v>
      </c>
      <c r="E942" s="15">
        <v>19.69</v>
      </c>
      <c r="F942" s="16">
        <f t="shared" si="121"/>
        <v>9.845</v>
      </c>
      <c r="G942" s="17"/>
      <c r="H942" s="18"/>
    </row>
    <row r="943" spans="1:8" ht="12.75">
      <c r="A943" s="14" t="s">
        <v>442</v>
      </c>
      <c r="B943" s="14" t="s">
        <v>443</v>
      </c>
      <c r="C943" s="14" t="s">
        <v>444</v>
      </c>
      <c r="D943" s="14" t="s">
        <v>448</v>
      </c>
      <c r="E943" s="15">
        <v>150.47</v>
      </c>
      <c r="F943" s="16">
        <f t="shared" si="121"/>
        <v>75.235</v>
      </c>
      <c r="G943" s="17"/>
      <c r="H943" s="18"/>
    </row>
    <row r="944" spans="1:8" ht="12.75">
      <c r="A944" s="14" t="s">
        <v>442</v>
      </c>
      <c r="B944" s="14" t="s">
        <v>443</v>
      </c>
      <c r="C944" s="14" t="s">
        <v>444</v>
      </c>
      <c r="D944" s="33" t="s">
        <v>449</v>
      </c>
      <c r="E944" s="34">
        <v>264.63</v>
      </c>
      <c r="F944" s="35">
        <f t="shared" si="121"/>
        <v>132.315</v>
      </c>
      <c r="G944" s="17"/>
      <c r="H944" s="36"/>
    </row>
    <row r="945" spans="1:8" ht="12.75">
      <c r="A945" s="14" t="s">
        <v>442</v>
      </c>
      <c r="B945" s="14" t="s">
        <v>443</v>
      </c>
      <c r="C945" s="14" t="s">
        <v>444</v>
      </c>
      <c r="D945" s="14" t="s">
        <v>336</v>
      </c>
      <c r="E945" s="15">
        <v>15.06</v>
      </c>
      <c r="F945" s="16">
        <f t="shared" si="121"/>
        <v>7.53</v>
      </c>
      <c r="G945" s="17"/>
      <c r="H945" s="18"/>
    </row>
    <row r="946" spans="1:8" ht="12.75">
      <c r="A946" s="14" t="s">
        <v>442</v>
      </c>
      <c r="B946" s="14" t="s">
        <v>443</v>
      </c>
      <c r="C946" s="14" t="s">
        <v>444</v>
      </c>
      <c r="D946" s="14" t="s">
        <v>446</v>
      </c>
      <c r="E946" s="15">
        <v>15</v>
      </c>
      <c r="F946" s="16">
        <f t="shared" si="121"/>
        <v>7.5</v>
      </c>
      <c r="G946" s="17"/>
      <c r="H946" s="18"/>
    </row>
    <row r="947" spans="1:8" ht="12.75">
      <c r="A947" s="14" t="s">
        <v>442</v>
      </c>
      <c r="B947" s="14" t="s">
        <v>443</v>
      </c>
      <c r="C947" s="14" t="s">
        <v>444</v>
      </c>
      <c r="D947" s="14" t="s">
        <v>450</v>
      </c>
      <c r="E947" s="15">
        <v>25.15</v>
      </c>
      <c r="F947" s="16">
        <f t="shared" si="121"/>
        <v>12.575</v>
      </c>
      <c r="G947" s="17"/>
      <c r="H947" s="18"/>
    </row>
    <row r="948" spans="1:8" ht="12.75">
      <c r="A948" s="14" t="s">
        <v>442</v>
      </c>
      <c r="B948" s="14" t="s">
        <v>443</v>
      </c>
      <c r="C948" s="14" t="s">
        <v>444</v>
      </c>
      <c r="D948" s="14" t="s">
        <v>451</v>
      </c>
      <c r="E948" s="15">
        <v>15</v>
      </c>
      <c r="F948" s="16">
        <f t="shared" si="121"/>
        <v>7.5</v>
      </c>
      <c r="G948" s="17"/>
      <c r="H948" s="18"/>
    </row>
    <row r="949" spans="1:8" ht="12.75">
      <c r="A949" s="14" t="s">
        <v>442</v>
      </c>
      <c r="B949" s="14" t="s">
        <v>443</v>
      </c>
      <c r="C949" s="14" t="s">
        <v>444</v>
      </c>
      <c r="D949" s="14" t="s">
        <v>452</v>
      </c>
      <c r="E949" s="15">
        <v>47</v>
      </c>
      <c r="F949" s="16">
        <f t="shared" si="121"/>
        <v>23.5</v>
      </c>
      <c r="G949" s="17"/>
      <c r="H949" s="18"/>
    </row>
    <row r="950" spans="1:8" ht="12.75">
      <c r="A950" s="14" t="s">
        <v>442</v>
      </c>
      <c r="B950" s="14" t="s">
        <v>443</v>
      </c>
      <c r="C950" s="14" t="s">
        <v>444</v>
      </c>
      <c r="D950" s="14" t="s">
        <v>336</v>
      </c>
      <c r="E950" s="15">
        <v>43.12</v>
      </c>
      <c r="F950" s="16">
        <f t="shared" si="121"/>
        <v>21.56</v>
      </c>
      <c r="G950" s="17"/>
      <c r="H950" s="18"/>
    </row>
    <row r="951" spans="1:8" ht="12.75">
      <c r="A951" s="14" t="s">
        <v>442</v>
      </c>
      <c r="B951" s="14" t="s">
        <v>443</v>
      </c>
      <c r="C951" s="14" t="s">
        <v>444</v>
      </c>
      <c r="D951" s="14" t="s">
        <v>336</v>
      </c>
      <c r="E951" s="15">
        <v>43.12</v>
      </c>
      <c r="F951" s="16">
        <f t="shared" si="121"/>
        <v>21.56</v>
      </c>
      <c r="G951" s="17"/>
      <c r="H951" s="18"/>
    </row>
    <row r="952" spans="1:8" ht="12.75">
      <c r="A952" s="14" t="s">
        <v>442</v>
      </c>
      <c r="B952" s="14" t="s">
        <v>443</v>
      </c>
      <c r="C952" s="14" t="s">
        <v>444</v>
      </c>
      <c r="D952" s="14" t="s">
        <v>453</v>
      </c>
      <c r="E952" s="15">
        <v>43</v>
      </c>
      <c r="F952" s="16">
        <f t="shared" si="121"/>
        <v>21.5</v>
      </c>
      <c r="G952" s="17"/>
      <c r="H952" s="18"/>
    </row>
    <row r="953" spans="1:8" ht="12.75">
      <c r="A953" s="14" t="s">
        <v>442</v>
      </c>
      <c r="B953" s="14" t="s">
        <v>443</v>
      </c>
      <c r="C953" s="14" t="s">
        <v>444</v>
      </c>
      <c r="D953" s="14" t="s">
        <v>71</v>
      </c>
      <c r="E953" s="15">
        <v>85.19</v>
      </c>
      <c r="F953" s="16">
        <f>E953*1</f>
        <v>85.19</v>
      </c>
      <c r="G953" s="17"/>
      <c r="H953" s="18"/>
    </row>
    <row r="954" spans="1:8" ht="12.75">
      <c r="A954" s="14" t="s">
        <v>442</v>
      </c>
      <c r="B954" s="14" t="s">
        <v>443</v>
      </c>
      <c r="C954" s="14" t="s">
        <v>444</v>
      </c>
      <c r="D954" s="14" t="s">
        <v>446</v>
      </c>
      <c r="E954" s="15">
        <v>46.9</v>
      </c>
      <c r="F954" s="16">
        <f aca="true" t="shared" si="122" ref="F954:F956">E954*1/2</f>
        <v>23.45</v>
      </c>
      <c r="G954" s="17"/>
      <c r="H954" s="36"/>
    </row>
    <row r="955" spans="1:8" ht="12.75">
      <c r="A955" s="14" t="s">
        <v>442</v>
      </c>
      <c r="B955" s="14" t="s">
        <v>443</v>
      </c>
      <c r="C955" s="14" t="s">
        <v>444</v>
      </c>
      <c r="D955" s="14" t="s">
        <v>454</v>
      </c>
      <c r="E955" s="15">
        <v>26.4</v>
      </c>
      <c r="F955" s="16">
        <f t="shared" si="122"/>
        <v>13.2</v>
      </c>
      <c r="G955" s="17"/>
      <c r="H955" s="36"/>
    </row>
    <row r="956" spans="1:8" ht="12.75">
      <c r="A956" s="14" t="s">
        <v>442</v>
      </c>
      <c r="B956" s="14" t="s">
        <v>443</v>
      </c>
      <c r="C956" s="14" t="s">
        <v>444</v>
      </c>
      <c r="D956" s="14" t="s">
        <v>455</v>
      </c>
      <c r="E956" s="15">
        <v>26.4</v>
      </c>
      <c r="F956" s="16">
        <f t="shared" si="122"/>
        <v>13.2</v>
      </c>
      <c r="G956" s="17"/>
      <c r="H956" s="18"/>
    </row>
    <row r="957" spans="1:8" ht="12.75">
      <c r="A957" s="14" t="s">
        <v>442</v>
      </c>
      <c r="B957" s="14" t="s">
        <v>443</v>
      </c>
      <c r="C957" s="14" t="s">
        <v>444</v>
      </c>
      <c r="D957" s="14" t="s">
        <v>135</v>
      </c>
      <c r="E957" s="15">
        <v>26.1</v>
      </c>
      <c r="F957" s="16">
        <f>E957*1/30</f>
        <v>0.87</v>
      </c>
      <c r="G957" s="17"/>
      <c r="H957" s="18"/>
    </row>
    <row r="958" spans="1:8" ht="12.75">
      <c r="A958" s="14" t="s">
        <v>442</v>
      </c>
      <c r="B958" s="14" t="s">
        <v>443</v>
      </c>
      <c r="C958" s="14" t="s">
        <v>444</v>
      </c>
      <c r="D958" s="14" t="s">
        <v>456</v>
      </c>
      <c r="E958" s="15">
        <v>47.52</v>
      </c>
      <c r="F958" s="16">
        <f aca="true" t="shared" si="123" ref="F958:F965">E958*1/2</f>
        <v>23.76</v>
      </c>
      <c r="G958" s="17"/>
      <c r="H958" s="18"/>
    </row>
    <row r="959" spans="1:8" ht="12.75">
      <c r="A959" s="14" t="s">
        <v>442</v>
      </c>
      <c r="B959" s="14" t="s">
        <v>443</v>
      </c>
      <c r="C959" s="14" t="s">
        <v>444</v>
      </c>
      <c r="D959" s="14" t="s">
        <v>457</v>
      </c>
      <c r="E959" s="15">
        <v>73.73</v>
      </c>
      <c r="F959" s="16">
        <f t="shared" si="123"/>
        <v>36.865</v>
      </c>
      <c r="G959" s="17"/>
      <c r="H959" s="18"/>
    </row>
    <row r="960" spans="1:8" ht="12.75">
      <c r="A960" s="14" t="s">
        <v>442</v>
      </c>
      <c r="B960" s="14" t="s">
        <v>443</v>
      </c>
      <c r="C960" s="14" t="s">
        <v>444</v>
      </c>
      <c r="D960" s="14" t="s">
        <v>458</v>
      </c>
      <c r="E960" s="15">
        <v>26.53</v>
      </c>
      <c r="F960" s="16">
        <f t="shared" si="123"/>
        <v>13.265</v>
      </c>
      <c r="G960" s="17"/>
      <c r="H960" s="18"/>
    </row>
    <row r="961" spans="1:8" ht="12.75">
      <c r="A961" s="14" t="s">
        <v>442</v>
      </c>
      <c r="B961" s="14" t="s">
        <v>443</v>
      </c>
      <c r="C961" s="14" t="s">
        <v>444</v>
      </c>
      <c r="D961" s="14" t="s">
        <v>459</v>
      </c>
      <c r="E961" s="15">
        <v>27.95</v>
      </c>
      <c r="F961" s="16">
        <f t="shared" si="123"/>
        <v>13.975</v>
      </c>
      <c r="G961" s="17"/>
      <c r="H961" s="18"/>
    </row>
    <row r="962" spans="1:8" ht="12.75">
      <c r="A962" s="14" t="s">
        <v>442</v>
      </c>
      <c r="B962" s="14" t="s">
        <v>443</v>
      </c>
      <c r="C962" s="14" t="s">
        <v>444</v>
      </c>
      <c r="D962" s="14" t="s">
        <v>17</v>
      </c>
      <c r="E962" s="15">
        <v>63.55</v>
      </c>
      <c r="F962" s="16">
        <f t="shared" si="123"/>
        <v>31.775</v>
      </c>
      <c r="G962" s="17"/>
      <c r="H962" s="18"/>
    </row>
    <row r="963" spans="1:8" ht="12.75">
      <c r="A963" s="14" t="s">
        <v>442</v>
      </c>
      <c r="B963" s="14" t="s">
        <v>443</v>
      </c>
      <c r="C963" s="14" t="s">
        <v>444</v>
      </c>
      <c r="D963" s="14" t="s">
        <v>17</v>
      </c>
      <c r="E963" s="15">
        <v>145.31</v>
      </c>
      <c r="F963" s="16">
        <f t="shared" si="123"/>
        <v>72.655</v>
      </c>
      <c r="G963" s="17"/>
      <c r="H963" s="18"/>
    </row>
    <row r="964" spans="1:8" ht="12.75">
      <c r="A964" s="14" t="s">
        <v>442</v>
      </c>
      <c r="B964" s="14" t="s">
        <v>443</v>
      </c>
      <c r="C964" s="14" t="s">
        <v>444</v>
      </c>
      <c r="D964" s="14" t="s">
        <v>460</v>
      </c>
      <c r="E964" s="15">
        <v>392.1</v>
      </c>
      <c r="F964" s="16">
        <f t="shared" si="123"/>
        <v>196.05</v>
      </c>
      <c r="G964" s="17"/>
      <c r="H964" s="18"/>
    </row>
    <row r="965" spans="1:8" ht="12.75">
      <c r="A965" s="14" t="s">
        <v>442</v>
      </c>
      <c r="B965" s="14" t="s">
        <v>443</v>
      </c>
      <c r="C965" s="14" t="s">
        <v>444</v>
      </c>
      <c r="D965" s="14" t="s">
        <v>73</v>
      </c>
      <c r="E965" s="15">
        <v>18</v>
      </c>
      <c r="F965" s="16">
        <f t="shared" si="123"/>
        <v>9</v>
      </c>
      <c r="G965" s="17"/>
      <c r="H965" s="18"/>
    </row>
    <row r="966" spans="1:8" ht="12.75">
      <c r="A966" s="14" t="s">
        <v>442</v>
      </c>
      <c r="B966" s="14" t="s">
        <v>443</v>
      </c>
      <c r="C966" s="14" t="s">
        <v>444</v>
      </c>
      <c r="D966" s="14" t="s">
        <v>20</v>
      </c>
      <c r="E966" s="15">
        <v>23.5</v>
      </c>
      <c r="F966" s="16">
        <f aca="true" t="shared" si="124" ref="F966:F967">E966*1</f>
        <v>23.5</v>
      </c>
      <c r="G966" s="17"/>
      <c r="H966" s="18"/>
    </row>
    <row r="967" spans="1:8" ht="12.75">
      <c r="A967" s="14" t="s">
        <v>442</v>
      </c>
      <c r="B967" s="14" t="s">
        <v>443</v>
      </c>
      <c r="C967" s="14" t="s">
        <v>444</v>
      </c>
      <c r="D967" s="14" t="s">
        <v>20</v>
      </c>
      <c r="E967" s="15">
        <v>24.88</v>
      </c>
      <c r="F967" s="16">
        <f t="shared" si="124"/>
        <v>24.88</v>
      </c>
      <c r="G967" s="17"/>
      <c r="H967" s="18"/>
    </row>
    <row r="968" spans="1:8" ht="12.75">
      <c r="A968" s="14" t="s">
        <v>461</v>
      </c>
      <c r="B968" s="14" t="s">
        <v>462</v>
      </c>
      <c r="C968" s="14" t="s">
        <v>463</v>
      </c>
      <c r="D968" s="14" t="s">
        <v>115</v>
      </c>
      <c r="E968" s="15">
        <v>16.67</v>
      </c>
      <c r="F968" s="16">
        <f>E968/2</f>
        <v>8.335</v>
      </c>
      <c r="G968" s="17"/>
      <c r="H968" s="18"/>
    </row>
    <row r="969" spans="1:8" ht="12.75">
      <c r="A969" s="14" t="s">
        <v>461</v>
      </c>
      <c r="B969" s="14" t="s">
        <v>462</v>
      </c>
      <c r="C969" s="14" t="s">
        <v>463</v>
      </c>
      <c r="D969" s="14" t="s">
        <v>135</v>
      </c>
      <c r="E969" s="15">
        <v>16.67</v>
      </c>
      <c r="F969" s="16">
        <f>E969/30</f>
        <v>0.5556666666666668</v>
      </c>
      <c r="G969" s="17"/>
      <c r="H969" s="18"/>
    </row>
    <row r="970" spans="1:8" ht="12.75">
      <c r="A970" s="14" t="s">
        <v>461</v>
      </c>
      <c r="B970" s="14" t="s">
        <v>462</v>
      </c>
      <c r="C970" s="14" t="s">
        <v>463</v>
      </c>
      <c r="D970" s="14" t="s">
        <v>464</v>
      </c>
      <c r="E970" s="15">
        <v>82.3</v>
      </c>
      <c r="F970" s="16">
        <f aca="true" t="shared" si="125" ref="F970:F971">E970/2</f>
        <v>41.15</v>
      </c>
      <c r="G970" s="17"/>
      <c r="H970" s="18"/>
    </row>
    <row r="971" spans="1:8" ht="12.75">
      <c r="A971" s="14" t="s">
        <v>461</v>
      </c>
      <c r="B971" s="14" t="s">
        <v>462</v>
      </c>
      <c r="C971" s="14" t="s">
        <v>463</v>
      </c>
      <c r="D971" s="14" t="s">
        <v>465</v>
      </c>
      <c r="E971" s="15">
        <v>82.3</v>
      </c>
      <c r="F971" s="16">
        <f t="shared" si="125"/>
        <v>41.15</v>
      </c>
      <c r="G971" s="17"/>
      <c r="H971" s="18"/>
    </row>
    <row r="972" spans="1:8" ht="12.75">
      <c r="A972" s="14" t="s">
        <v>461</v>
      </c>
      <c r="B972" s="14" t="s">
        <v>462</v>
      </c>
      <c r="C972" s="14" t="s">
        <v>463</v>
      </c>
      <c r="D972" s="14" t="s">
        <v>11</v>
      </c>
      <c r="E972" s="15">
        <v>82.3</v>
      </c>
      <c r="F972" s="16">
        <f aca="true" t="shared" si="126" ref="F972:F978">E972*2</f>
        <v>164.6</v>
      </c>
      <c r="G972" s="17"/>
      <c r="H972" s="18"/>
    </row>
    <row r="973" spans="1:8" ht="12.75">
      <c r="A973" s="14" t="s">
        <v>461</v>
      </c>
      <c r="B973" s="14" t="s">
        <v>462</v>
      </c>
      <c r="C973" s="14" t="s">
        <v>463</v>
      </c>
      <c r="D973" s="14" t="s">
        <v>12</v>
      </c>
      <c r="E973" s="15">
        <v>82.3</v>
      </c>
      <c r="F973" s="16">
        <f t="shared" si="126"/>
        <v>164.6</v>
      </c>
      <c r="G973" s="17"/>
      <c r="H973" s="18"/>
    </row>
    <row r="974" spans="1:8" ht="12.75">
      <c r="A974" s="14" t="s">
        <v>461</v>
      </c>
      <c r="B974" s="14" t="s">
        <v>462</v>
      </c>
      <c r="C974" s="14" t="s">
        <v>463</v>
      </c>
      <c r="D974" s="14" t="s">
        <v>13</v>
      </c>
      <c r="E974" s="15">
        <v>82.3</v>
      </c>
      <c r="F974" s="16">
        <f t="shared" si="126"/>
        <v>164.6</v>
      </c>
      <c r="G974" s="17"/>
      <c r="H974" s="18"/>
    </row>
    <row r="975" spans="1:8" ht="12.75">
      <c r="A975" s="14" t="s">
        <v>461</v>
      </c>
      <c r="B975" s="14" t="s">
        <v>462</v>
      </c>
      <c r="C975" s="14" t="s">
        <v>463</v>
      </c>
      <c r="D975" s="14" t="s">
        <v>17</v>
      </c>
      <c r="E975" s="15">
        <v>183.58</v>
      </c>
      <c r="F975" s="16">
        <f t="shared" si="126"/>
        <v>367.16</v>
      </c>
      <c r="G975" s="17"/>
      <c r="H975" s="18"/>
    </row>
    <row r="976" spans="1:8" ht="12.75">
      <c r="A976" s="14" t="s">
        <v>461</v>
      </c>
      <c r="B976" s="14" t="s">
        <v>462</v>
      </c>
      <c r="C976" s="14" t="s">
        <v>463</v>
      </c>
      <c r="D976" s="14" t="s">
        <v>43</v>
      </c>
      <c r="E976" s="15">
        <v>170.1</v>
      </c>
      <c r="F976" s="16">
        <f t="shared" si="126"/>
        <v>340.2</v>
      </c>
      <c r="G976" s="17"/>
      <c r="H976" s="18"/>
    </row>
    <row r="977" spans="1:8" ht="12.75">
      <c r="A977" s="14" t="s">
        <v>461</v>
      </c>
      <c r="B977" s="14" t="s">
        <v>462</v>
      </c>
      <c r="C977" s="14" t="s">
        <v>463</v>
      </c>
      <c r="D977" s="14" t="s">
        <v>20</v>
      </c>
      <c r="E977" s="15">
        <v>26.5</v>
      </c>
      <c r="F977" s="16">
        <f t="shared" si="126"/>
        <v>53</v>
      </c>
      <c r="G977" s="17"/>
      <c r="H977" s="18"/>
    </row>
    <row r="978" spans="1:8" ht="12.75">
      <c r="A978" s="14" t="s">
        <v>461</v>
      </c>
      <c r="B978" s="14" t="s">
        <v>462</v>
      </c>
      <c r="C978" s="14" t="s">
        <v>463</v>
      </c>
      <c r="D978" s="14" t="s">
        <v>20</v>
      </c>
      <c r="E978" s="15">
        <v>26.5</v>
      </c>
      <c r="F978" s="16">
        <f t="shared" si="126"/>
        <v>53</v>
      </c>
      <c r="G978" s="17"/>
      <c r="H978" s="18"/>
    </row>
    <row r="979" spans="1:8" ht="12.75">
      <c r="A979" s="14" t="s">
        <v>461</v>
      </c>
      <c r="B979" s="14" t="s">
        <v>462</v>
      </c>
      <c r="C979" s="14" t="s">
        <v>466</v>
      </c>
      <c r="D979" s="14" t="s">
        <v>115</v>
      </c>
      <c r="E979" s="15">
        <v>16.68</v>
      </c>
      <c r="F979" s="16">
        <f>E979/2</f>
        <v>8.34</v>
      </c>
      <c r="G979" s="17"/>
      <c r="H979" s="18"/>
    </row>
    <row r="980" spans="1:8" ht="12.75">
      <c r="A980" s="14" t="s">
        <v>461</v>
      </c>
      <c r="B980" s="14" t="s">
        <v>462</v>
      </c>
      <c r="C980" s="14" t="s">
        <v>466</v>
      </c>
      <c r="D980" s="14" t="s">
        <v>135</v>
      </c>
      <c r="E980" s="15">
        <v>16.68</v>
      </c>
      <c r="F980" s="16">
        <f>E980/30</f>
        <v>0.5559999999999999</v>
      </c>
      <c r="G980" s="17"/>
      <c r="H980" s="18"/>
    </row>
    <row r="981" spans="1:8" ht="12.75">
      <c r="A981" s="14" t="s">
        <v>461</v>
      </c>
      <c r="B981" s="14" t="s">
        <v>462</v>
      </c>
      <c r="C981" s="14" t="s">
        <v>466</v>
      </c>
      <c r="D981" s="14" t="s">
        <v>467</v>
      </c>
      <c r="E981" s="15">
        <v>82.3</v>
      </c>
      <c r="F981" s="16">
        <f aca="true" t="shared" si="127" ref="F981:F984">E981/2</f>
        <v>41.15</v>
      </c>
      <c r="G981" s="17"/>
      <c r="H981" s="18"/>
    </row>
    <row r="982" spans="1:8" ht="12.75">
      <c r="A982" s="14" t="s">
        <v>461</v>
      </c>
      <c r="B982" s="14" t="s">
        <v>462</v>
      </c>
      <c r="C982" s="14" t="s">
        <v>466</v>
      </c>
      <c r="D982" s="14" t="s">
        <v>468</v>
      </c>
      <c r="E982" s="15">
        <v>82.3</v>
      </c>
      <c r="F982" s="16">
        <f t="shared" si="127"/>
        <v>41.15</v>
      </c>
      <c r="G982" s="17"/>
      <c r="H982" s="18"/>
    </row>
    <row r="983" spans="1:8" ht="12.75">
      <c r="A983" s="14" t="s">
        <v>461</v>
      </c>
      <c r="B983" s="14" t="s">
        <v>462</v>
      </c>
      <c r="C983" s="14" t="s">
        <v>466</v>
      </c>
      <c r="D983" s="14" t="s">
        <v>469</v>
      </c>
      <c r="E983" s="15">
        <v>82.3</v>
      </c>
      <c r="F983" s="16">
        <f t="shared" si="127"/>
        <v>41.15</v>
      </c>
      <c r="G983" s="17"/>
      <c r="H983" s="18"/>
    </row>
    <row r="984" spans="1:8" ht="12.75">
      <c r="A984" s="14" t="s">
        <v>461</v>
      </c>
      <c r="B984" s="14" t="s">
        <v>462</v>
      </c>
      <c r="C984" s="14" t="s">
        <v>466</v>
      </c>
      <c r="D984" s="14" t="s">
        <v>470</v>
      </c>
      <c r="E984" s="15">
        <v>82.3</v>
      </c>
      <c r="F984" s="16">
        <f t="shared" si="127"/>
        <v>41.15</v>
      </c>
      <c r="G984" s="17"/>
      <c r="H984" s="18"/>
    </row>
    <row r="985" spans="1:8" ht="12.75">
      <c r="A985" s="14" t="s">
        <v>461</v>
      </c>
      <c r="B985" s="14" t="s">
        <v>462</v>
      </c>
      <c r="C985" s="14" t="s">
        <v>466</v>
      </c>
      <c r="D985" s="14" t="s">
        <v>14</v>
      </c>
      <c r="E985" s="15">
        <v>82.3</v>
      </c>
      <c r="F985" s="16">
        <f aca="true" t="shared" si="128" ref="F985:F988">E985*2</f>
        <v>164.6</v>
      </c>
      <c r="G985" s="17"/>
      <c r="H985" s="18"/>
    </row>
    <row r="986" spans="1:8" ht="12.75">
      <c r="A986" s="14" t="s">
        <v>461</v>
      </c>
      <c r="B986" s="14" t="s">
        <v>462</v>
      </c>
      <c r="C986" s="14" t="s">
        <v>466</v>
      </c>
      <c r="D986" s="14" t="s">
        <v>15</v>
      </c>
      <c r="E986" s="15">
        <v>82.3</v>
      </c>
      <c r="F986" s="16">
        <f t="shared" si="128"/>
        <v>164.6</v>
      </c>
      <c r="G986" s="17"/>
      <c r="H986" s="18"/>
    </row>
    <row r="987" spans="1:8" ht="12.75">
      <c r="A987" s="14" t="s">
        <v>461</v>
      </c>
      <c r="B987" s="14" t="s">
        <v>462</v>
      </c>
      <c r="C987" s="14" t="s">
        <v>466</v>
      </c>
      <c r="D987" s="14" t="s">
        <v>43</v>
      </c>
      <c r="E987" s="15">
        <v>170.1</v>
      </c>
      <c r="F987" s="16">
        <f t="shared" si="128"/>
        <v>340.2</v>
      </c>
      <c r="G987" s="17"/>
      <c r="H987" s="18"/>
    </row>
    <row r="988" spans="1:8" ht="12.75">
      <c r="A988" s="14" t="s">
        <v>461</v>
      </c>
      <c r="B988" s="14" t="s">
        <v>462</v>
      </c>
      <c r="C988" s="14" t="s">
        <v>466</v>
      </c>
      <c r="D988" s="14" t="s">
        <v>17</v>
      </c>
      <c r="E988" s="15">
        <v>145.61</v>
      </c>
      <c r="F988" s="16">
        <f t="shared" si="128"/>
        <v>291.22</v>
      </c>
      <c r="G988" s="17"/>
      <c r="H988" s="18"/>
    </row>
    <row r="989" spans="1:8" ht="12.75">
      <c r="A989" s="14" t="s">
        <v>461</v>
      </c>
      <c r="B989" s="14" t="s">
        <v>462</v>
      </c>
      <c r="C989" s="14" t="s">
        <v>471</v>
      </c>
      <c r="D989" s="14" t="s">
        <v>472</v>
      </c>
      <c r="E989" s="15">
        <v>14.04</v>
      </c>
      <c r="F989" s="16">
        <f aca="true" t="shared" si="129" ref="F989:F1012">E989/2</f>
        <v>7.02</v>
      </c>
      <c r="G989" s="17"/>
      <c r="H989" s="18"/>
    </row>
    <row r="990" spans="1:8" ht="12.75">
      <c r="A990" s="14" t="s">
        <v>461</v>
      </c>
      <c r="B990" s="14" t="s">
        <v>462</v>
      </c>
      <c r="C990" s="14" t="s">
        <v>471</v>
      </c>
      <c r="D990" s="14" t="s">
        <v>473</v>
      </c>
      <c r="E990" s="15">
        <v>14.04</v>
      </c>
      <c r="F990" s="16">
        <f t="shared" si="129"/>
        <v>7.02</v>
      </c>
      <c r="G990" s="17"/>
      <c r="H990" s="36"/>
    </row>
    <row r="991" spans="1:8" ht="12.75">
      <c r="A991" s="14" t="s">
        <v>461</v>
      </c>
      <c r="B991" s="14" t="s">
        <v>462</v>
      </c>
      <c r="C991" s="14" t="s">
        <v>471</v>
      </c>
      <c r="D991" s="14" t="s">
        <v>474</v>
      </c>
      <c r="E991" s="15">
        <v>14.04</v>
      </c>
      <c r="F991" s="16">
        <f t="shared" si="129"/>
        <v>7.02</v>
      </c>
      <c r="G991" s="17"/>
      <c r="H991" s="36"/>
    </row>
    <row r="992" spans="1:8" ht="12.75">
      <c r="A992" s="14" t="s">
        <v>461</v>
      </c>
      <c r="B992" s="14" t="s">
        <v>462</v>
      </c>
      <c r="C992" s="14" t="s">
        <v>471</v>
      </c>
      <c r="D992" s="14" t="s">
        <v>475</v>
      </c>
      <c r="E992" s="15">
        <v>14.04</v>
      </c>
      <c r="F992" s="16">
        <f t="shared" si="129"/>
        <v>7.02</v>
      </c>
      <c r="G992" s="17"/>
      <c r="H992" s="18"/>
    </row>
    <row r="993" spans="1:8" ht="12.75">
      <c r="A993" s="14" t="s">
        <v>461</v>
      </c>
      <c r="B993" s="14" t="s">
        <v>462</v>
      </c>
      <c r="C993" s="14" t="s">
        <v>471</v>
      </c>
      <c r="D993" s="14" t="s">
        <v>476</v>
      </c>
      <c r="E993" s="15">
        <v>14.04</v>
      </c>
      <c r="F993" s="16">
        <f t="shared" si="129"/>
        <v>7.02</v>
      </c>
      <c r="G993" s="17"/>
      <c r="H993" s="18"/>
    </row>
    <row r="994" spans="1:8" ht="12.75">
      <c r="A994" s="14" t="s">
        <v>461</v>
      </c>
      <c r="B994" s="14" t="s">
        <v>462</v>
      </c>
      <c r="C994" s="14" t="s">
        <v>471</v>
      </c>
      <c r="D994" s="14" t="s">
        <v>477</v>
      </c>
      <c r="E994" s="15">
        <v>14.04</v>
      </c>
      <c r="F994" s="16">
        <f t="shared" si="129"/>
        <v>7.02</v>
      </c>
      <c r="G994" s="17"/>
      <c r="H994" s="18"/>
    </row>
    <row r="995" spans="1:8" ht="12.75">
      <c r="A995" s="14" t="s">
        <v>461</v>
      </c>
      <c r="B995" s="14" t="s">
        <v>462</v>
      </c>
      <c r="C995" s="14" t="s">
        <v>471</v>
      </c>
      <c r="D995" s="14" t="s">
        <v>478</v>
      </c>
      <c r="E995" s="15">
        <v>14.04</v>
      </c>
      <c r="F995" s="16">
        <f t="shared" si="129"/>
        <v>7.02</v>
      </c>
      <c r="G995" s="17"/>
      <c r="H995" s="18"/>
    </row>
    <row r="996" spans="1:8" ht="12.75">
      <c r="A996" s="14" t="s">
        <v>461</v>
      </c>
      <c r="B996" s="14" t="s">
        <v>462</v>
      </c>
      <c r="C996" s="14" t="s">
        <v>471</v>
      </c>
      <c r="D996" s="14" t="s">
        <v>479</v>
      </c>
      <c r="E996" s="15">
        <v>14.04</v>
      </c>
      <c r="F996" s="16">
        <f t="shared" si="129"/>
        <v>7.02</v>
      </c>
      <c r="G996" s="17"/>
      <c r="H996" s="18"/>
    </row>
    <row r="997" spans="1:8" ht="12.75">
      <c r="A997" s="14" t="s">
        <v>461</v>
      </c>
      <c r="B997" s="14" t="s">
        <v>462</v>
      </c>
      <c r="C997" s="14" t="s">
        <v>471</v>
      </c>
      <c r="D997" s="14" t="s">
        <v>480</v>
      </c>
      <c r="E997" s="15">
        <v>14.04</v>
      </c>
      <c r="F997" s="16">
        <f t="shared" si="129"/>
        <v>7.02</v>
      </c>
      <c r="G997" s="17"/>
      <c r="H997" s="18"/>
    </row>
    <row r="998" spans="1:8" ht="12.75">
      <c r="A998" s="14" t="s">
        <v>461</v>
      </c>
      <c r="B998" s="14" t="s">
        <v>462</v>
      </c>
      <c r="C998" s="14" t="s">
        <v>471</v>
      </c>
      <c r="D998" s="14" t="s">
        <v>481</v>
      </c>
      <c r="E998" s="15">
        <v>15.32</v>
      </c>
      <c r="F998" s="16">
        <f t="shared" si="129"/>
        <v>7.66</v>
      </c>
      <c r="G998" s="17"/>
      <c r="H998" s="18"/>
    </row>
    <row r="999" spans="1:8" ht="12.75">
      <c r="A999" s="14" t="s">
        <v>461</v>
      </c>
      <c r="B999" s="14" t="s">
        <v>462</v>
      </c>
      <c r="C999" s="14" t="s">
        <v>471</v>
      </c>
      <c r="D999" s="14" t="s">
        <v>482</v>
      </c>
      <c r="E999" s="15">
        <v>15.32</v>
      </c>
      <c r="F999" s="16">
        <f t="shared" si="129"/>
        <v>7.66</v>
      </c>
      <c r="G999" s="17"/>
      <c r="H999" s="18"/>
    </row>
    <row r="1000" spans="1:8" ht="12.75">
      <c r="A1000" s="14" t="s">
        <v>461</v>
      </c>
      <c r="B1000" s="14" t="s">
        <v>462</v>
      </c>
      <c r="C1000" s="14" t="s">
        <v>471</v>
      </c>
      <c r="D1000" s="14" t="s">
        <v>483</v>
      </c>
      <c r="E1000" s="15">
        <v>15.32</v>
      </c>
      <c r="F1000" s="16">
        <f t="shared" si="129"/>
        <v>7.66</v>
      </c>
      <c r="G1000" s="17"/>
      <c r="H1000" s="18"/>
    </row>
    <row r="1001" spans="1:8" ht="12.75">
      <c r="A1001" s="14" t="s">
        <v>461</v>
      </c>
      <c r="B1001" s="14" t="s">
        <v>462</v>
      </c>
      <c r="C1001" s="14" t="s">
        <v>471</v>
      </c>
      <c r="D1001" s="14" t="s">
        <v>484</v>
      </c>
      <c r="E1001" s="15">
        <v>15.32</v>
      </c>
      <c r="F1001" s="16">
        <f t="shared" si="129"/>
        <v>7.66</v>
      </c>
      <c r="G1001" s="17"/>
      <c r="H1001" s="18"/>
    </row>
    <row r="1002" spans="1:8" ht="12.75">
      <c r="A1002" s="45" t="s">
        <v>461</v>
      </c>
      <c r="B1002" s="45" t="s">
        <v>462</v>
      </c>
      <c r="C1002" s="45" t="s">
        <v>471</v>
      </c>
      <c r="D1002" s="45" t="s">
        <v>485</v>
      </c>
      <c r="E1002" s="46">
        <v>15.32</v>
      </c>
      <c r="F1002" s="47">
        <f t="shared" si="129"/>
        <v>7.66</v>
      </c>
      <c r="G1002" s="17"/>
      <c r="H1002" s="48"/>
    </row>
    <row r="1003" spans="1:8" ht="12.75">
      <c r="A1003" s="45" t="s">
        <v>461</v>
      </c>
      <c r="B1003" s="45" t="s">
        <v>462</v>
      </c>
      <c r="C1003" s="45" t="s">
        <v>471</v>
      </c>
      <c r="D1003" s="14" t="s">
        <v>486</v>
      </c>
      <c r="E1003" s="15">
        <v>15.32</v>
      </c>
      <c r="F1003" s="16">
        <f t="shared" si="129"/>
        <v>7.66</v>
      </c>
      <c r="G1003" s="17"/>
      <c r="H1003" s="18"/>
    </row>
    <row r="1004" spans="1:8" ht="12.75">
      <c r="A1004" s="45" t="s">
        <v>461</v>
      </c>
      <c r="B1004" s="45" t="s">
        <v>462</v>
      </c>
      <c r="C1004" s="45" t="s">
        <v>471</v>
      </c>
      <c r="D1004" s="14" t="s">
        <v>487</v>
      </c>
      <c r="E1004" s="15">
        <v>15.32</v>
      </c>
      <c r="F1004" s="16">
        <f t="shared" si="129"/>
        <v>7.66</v>
      </c>
      <c r="G1004" s="17"/>
      <c r="H1004" s="18"/>
    </row>
    <row r="1005" spans="1:8" ht="12.75">
      <c r="A1005" s="45" t="s">
        <v>461</v>
      </c>
      <c r="B1005" s="45" t="s">
        <v>462</v>
      </c>
      <c r="C1005" s="45" t="s">
        <v>471</v>
      </c>
      <c r="D1005" s="14" t="s">
        <v>488</v>
      </c>
      <c r="E1005" s="15">
        <v>15.32</v>
      </c>
      <c r="F1005" s="16">
        <f t="shared" si="129"/>
        <v>7.66</v>
      </c>
      <c r="G1005" s="17"/>
      <c r="H1005" s="18"/>
    </row>
    <row r="1006" spans="1:8" ht="12.75">
      <c r="A1006" s="45" t="s">
        <v>461</v>
      </c>
      <c r="B1006" s="45" t="s">
        <v>462</v>
      </c>
      <c r="C1006" s="45" t="s">
        <v>471</v>
      </c>
      <c r="D1006" s="14" t="s">
        <v>489</v>
      </c>
      <c r="E1006" s="15">
        <v>12.04</v>
      </c>
      <c r="F1006" s="16">
        <f t="shared" si="129"/>
        <v>6.02</v>
      </c>
      <c r="G1006" s="17"/>
      <c r="H1006" s="18"/>
    </row>
    <row r="1007" spans="1:8" ht="12.75">
      <c r="A1007" s="45" t="s">
        <v>461</v>
      </c>
      <c r="B1007" s="45" t="s">
        <v>462</v>
      </c>
      <c r="C1007" s="45" t="s">
        <v>471</v>
      </c>
      <c r="D1007" s="14" t="s">
        <v>490</v>
      </c>
      <c r="E1007" s="15">
        <v>14.01</v>
      </c>
      <c r="F1007" s="16">
        <f t="shared" si="129"/>
        <v>7.005</v>
      </c>
      <c r="G1007" s="17"/>
      <c r="H1007" s="18"/>
    </row>
    <row r="1008" spans="1:8" ht="12.75">
      <c r="A1008" s="45" t="s">
        <v>461</v>
      </c>
      <c r="B1008" s="45" t="s">
        <v>462</v>
      </c>
      <c r="C1008" s="45" t="s">
        <v>471</v>
      </c>
      <c r="D1008" s="14" t="s">
        <v>69</v>
      </c>
      <c r="E1008" s="15">
        <v>138.1</v>
      </c>
      <c r="F1008" s="16">
        <f t="shared" si="129"/>
        <v>69.05</v>
      </c>
      <c r="G1008" s="17"/>
      <c r="H1008" s="18"/>
    </row>
    <row r="1009" spans="1:8" ht="12.75">
      <c r="A1009" s="45" t="s">
        <v>461</v>
      </c>
      <c r="B1009" s="45" t="s">
        <v>462</v>
      </c>
      <c r="C1009" s="45" t="s">
        <v>471</v>
      </c>
      <c r="D1009" s="14" t="s">
        <v>17</v>
      </c>
      <c r="E1009" s="15">
        <v>166.63</v>
      </c>
      <c r="F1009" s="16">
        <f t="shared" si="129"/>
        <v>83.315</v>
      </c>
      <c r="G1009" s="17"/>
      <c r="H1009" s="18"/>
    </row>
    <row r="1010" spans="1:8" ht="12.75">
      <c r="A1010" s="45" t="s">
        <v>461</v>
      </c>
      <c r="B1010" s="45" t="s">
        <v>462</v>
      </c>
      <c r="C1010" s="45" t="s">
        <v>471</v>
      </c>
      <c r="D1010" s="14" t="s">
        <v>43</v>
      </c>
      <c r="E1010" s="15">
        <v>170.1</v>
      </c>
      <c r="F1010" s="16">
        <f t="shared" si="129"/>
        <v>85.05</v>
      </c>
      <c r="G1010" s="17"/>
      <c r="H1010" s="18"/>
    </row>
    <row r="1011" spans="1:8" ht="12.75">
      <c r="A1011" s="45" t="s">
        <v>461</v>
      </c>
      <c r="B1011" s="45" t="s">
        <v>462</v>
      </c>
      <c r="C1011" s="45" t="s">
        <v>471</v>
      </c>
      <c r="D1011" s="14" t="s">
        <v>73</v>
      </c>
      <c r="E1011" s="15">
        <v>18.95</v>
      </c>
      <c r="F1011" s="16">
        <f t="shared" si="129"/>
        <v>9.475</v>
      </c>
      <c r="G1011" s="17"/>
      <c r="H1011" s="18"/>
    </row>
    <row r="1012" spans="1:8" ht="12.75">
      <c r="A1012" s="45" t="s">
        <v>461</v>
      </c>
      <c r="B1012" s="45" t="s">
        <v>462</v>
      </c>
      <c r="C1012" s="45" t="s">
        <v>471</v>
      </c>
      <c r="D1012" s="14" t="s">
        <v>161</v>
      </c>
      <c r="E1012" s="15">
        <v>7.12</v>
      </c>
      <c r="F1012" s="16">
        <f t="shared" si="129"/>
        <v>3.56</v>
      </c>
      <c r="G1012" s="17"/>
      <c r="H1012" s="18"/>
    </row>
    <row r="1013" spans="1:8" ht="12.75">
      <c r="A1013" s="45" t="s">
        <v>461</v>
      </c>
      <c r="B1013" s="45" t="s">
        <v>462</v>
      </c>
      <c r="C1013" s="45" t="s">
        <v>471</v>
      </c>
      <c r="D1013" s="14" t="s">
        <v>20</v>
      </c>
      <c r="E1013" s="15">
        <v>26.5</v>
      </c>
      <c r="F1013" s="16">
        <f aca="true" t="shared" si="130" ref="F1013:F1014">E1013*1</f>
        <v>26.5</v>
      </c>
      <c r="G1013" s="17"/>
      <c r="H1013" s="18"/>
    </row>
    <row r="1014" spans="1:8" ht="12.75">
      <c r="A1014" s="45" t="s">
        <v>461</v>
      </c>
      <c r="B1014" s="45" t="s">
        <v>462</v>
      </c>
      <c r="C1014" s="45" t="s">
        <v>471</v>
      </c>
      <c r="D1014" s="14" t="s">
        <v>20</v>
      </c>
      <c r="E1014" s="15">
        <v>26.5</v>
      </c>
      <c r="F1014" s="16">
        <f t="shared" si="130"/>
        <v>26.5</v>
      </c>
      <c r="G1014" s="17"/>
      <c r="H1014" s="18"/>
    </row>
    <row r="1015" spans="1:8" ht="12.75">
      <c r="A1015" s="45" t="s">
        <v>461</v>
      </c>
      <c r="B1015" s="45" t="s">
        <v>462</v>
      </c>
      <c r="C1015" s="45" t="s">
        <v>491</v>
      </c>
      <c r="D1015" s="14" t="s">
        <v>115</v>
      </c>
      <c r="E1015" s="15">
        <v>16.68</v>
      </c>
      <c r="F1015" s="16">
        <f>E1015/2</f>
        <v>8.34</v>
      </c>
      <c r="G1015" s="17"/>
      <c r="H1015" s="18"/>
    </row>
    <row r="1016" spans="1:8" ht="12.75">
      <c r="A1016" s="45" t="s">
        <v>461</v>
      </c>
      <c r="B1016" s="45" t="s">
        <v>462</v>
      </c>
      <c r="C1016" s="45" t="s">
        <v>491</v>
      </c>
      <c r="D1016" s="14" t="s">
        <v>135</v>
      </c>
      <c r="E1016" s="15">
        <v>16.68</v>
      </c>
      <c r="F1016" s="16">
        <f>E1016/30</f>
        <v>0.5559999999999999</v>
      </c>
      <c r="G1016" s="17"/>
      <c r="H1016" s="18"/>
    </row>
    <row r="1017" spans="1:8" ht="12.75">
      <c r="A1017" s="45" t="s">
        <v>461</v>
      </c>
      <c r="B1017" s="45" t="s">
        <v>462</v>
      </c>
      <c r="C1017" s="45" t="s">
        <v>491</v>
      </c>
      <c r="D1017" s="14" t="s">
        <v>492</v>
      </c>
      <c r="E1017" s="15">
        <v>82.3</v>
      </c>
      <c r="F1017" s="16">
        <f aca="true" t="shared" si="131" ref="F1017:F1042">E1017/2</f>
        <v>41.15</v>
      </c>
      <c r="G1017" s="17"/>
      <c r="H1017" s="18"/>
    </row>
    <row r="1018" spans="1:8" ht="12.75">
      <c r="A1018" s="45" t="s">
        <v>461</v>
      </c>
      <c r="B1018" s="45" t="s">
        <v>462</v>
      </c>
      <c r="C1018" s="45" t="s">
        <v>491</v>
      </c>
      <c r="D1018" s="14" t="s">
        <v>493</v>
      </c>
      <c r="E1018" s="15">
        <v>82.3</v>
      </c>
      <c r="F1018" s="16">
        <f t="shared" si="131"/>
        <v>41.15</v>
      </c>
      <c r="G1018" s="17"/>
      <c r="H1018" s="18"/>
    </row>
    <row r="1019" spans="1:8" ht="12.75">
      <c r="A1019" s="45" t="s">
        <v>461</v>
      </c>
      <c r="B1019" s="45" t="s">
        <v>462</v>
      </c>
      <c r="C1019" s="45" t="s">
        <v>491</v>
      </c>
      <c r="D1019" s="14" t="s">
        <v>494</v>
      </c>
      <c r="E1019" s="15">
        <v>82.3</v>
      </c>
      <c r="F1019" s="16">
        <f t="shared" si="131"/>
        <v>41.15</v>
      </c>
      <c r="G1019" s="17"/>
      <c r="H1019" s="18"/>
    </row>
    <row r="1020" spans="1:8" ht="12.75">
      <c r="A1020" s="45" t="s">
        <v>461</v>
      </c>
      <c r="B1020" s="45" t="s">
        <v>462</v>
      </c>
      <c r="C1020" s="45" t="s">
        <v>491</v>
      </c>
      <c r="D1020" s="14" t="s">
        <v>495</v>
      </c>
      <c r="E1020" s="15">
        <v>82.3</v>
      </c>
      <c r="F1020" s="16">
        <f t="shared" si="131"/>
        <v>41.15</v>
      </c>
      <c r="G1020" s="17"/>
      <c r="H1020" s="18"/>
    </row>
    <row r="1021" spans="1:8" ht="12.75">
      <c r="A1021" s="45" t="s">
        <v>461</v>
      </c>
      <c r="B1021" s="45" t="s">
        <v>462</v>
      </c>
      <c r="C1021" s="45" t="s">
        <v>491</v>
      </c>
      <c r="D1021" s="14" t="s">
        <v>496</v>
      </c>
      <c r="E1021" s="15">
        <v>82.3</v>
      </c>
      <c r="F1021" s="16">
        <f t="shared" si="131"/>
        <v>41.15</v>
      </c>
      <c r="G1021" s="17"/>
      <c r="H1021" s="18"/>
    </row>
    <row r="1022" spans="1:8" ht="12.75">
      <c r="A1022" s="45" t="s">
        <v>461</v>
      </c>
      <c r="B1022" s="45" t="s">
        <v>462</v>
      </c>
      <c r="C1022" s="45" t="s">
        <v>491</v>
      </c>
      <c r="D1022" s="14" t="s">
        <v>497</v>
      </c>
      <c r="E1022" s="15">
        <v>82.3</v>
      </c>
      <c r="F1022" s="16">
        <f t="shared" si="131"/>
        <v>41.15</v>
      </c>
      <c r="G1022" s="17"/>
      <c r="H1022" s="18"/>
    </row>
    <row r="1023" spans="1:8" ht="12.75">
      <c r="A1023" s="45" t="s">
        <v>461</v>
      </c>
      <c r="B1023" s="45" t="s">
        <v>462</v>
      </c>
      <c r="C1023" s="45" t="s">
        <v>491</v>
      </c>
      <c r="D1023" s="14" t="s">
        <v>43</v>
      </c>
      <c r="E1023" s="15">
        <v>170.1</v>
      </c>
      <c r="F1023" s="16">
        <f t="shared" si="131"/>
        <v>85.05</v>
      </c>
      <c r="G1023" s="17"/>
      <c r="H1023" s="18"/>
    </row>
    <row r="1024" spans="1:8" ht="12.75">
      <c r="A1024" s="45" t="s">
        <v>461</v>
      </c>
      <c r="B1024" s="45" t="s">
        <v>462</v>
      </c>
      <c r="C1024" s="45" t="s">
        <v>491</v>
      </c>
      <c r="D1024" s="14" t="s">
        <v>17</v>
      </c>
      <c r="E1024" s="15">
        <v>146.63</v>
      </c>
      <c r="F1024" s="16">
        <f t="shared" si="131"/>
        <v>73.315</v>
      </c>
      <c r="G1024" s="17"/>
      <c r="H1024" s="18"/>
    </row>
    <row r="1025" spans="1:8" ht="12.75">
      <c r="A1025" s="49" t="s">
        <v>498</v>
      </c>
      <c r="B1025" s="49" t="s">
        <v>321</v>
      </c>
      <c r="C1025" s="49" t="s">
        <v>499</v>
      </c>
      <c r="D1025" s="50" t="s">
        <v>17</v>
      </c>
      <c r="E1025" s="50">
        <v>150.8</v>
      </c>
      <c r="F1025" s="51">
        <f t="shared" si="131"/>
        <v>75.4</v>
      </c>
      <c r="G1025" s="17"/>
      <c r="H1025" s="18"/>
    </row>
    <row r="1026" spans="1:8" ht="12.75">
      <c r="A1026" s="49" t="s">
        <v>498</v>
      </c>
      <c r="B1026" s="49" t="s">
        <v>321</v>
      </c>
      <c r="C1026" s="49" t="s">
        <v>499</v>
      </c>
      <c r="D1026" s="50" t="s">
        <v>162</v>
      </c>
      <c r="E1026" s="50">
        <v>4.35</v>
      </c>
      <c r="F1026" s="51">
        <f t="shared" si="131"/>
        <v>2.175</v>
      </c>
      <c r="G1026" s="17"/>
      <c r="H1026" s="18"/>
    </row>
    <row r="1027" spans="1:8" ht="12.75">
      <c r="A1027" s="49" t="s">
        <v>498</v>
      </c>
      <c r="B1027" s="49" t="s">
        <v>321</v>
      </c>
      <c r="C1027" s="49" t="s">
        <v>499</v>
      </c>
      <c r="D1027" s="50" t="s">
        <v>43</v>
      </c>
      <c r="E1027" s="50">
        <v>12.9</v>
      </c>
      <c r="F1027" s="51">
        <f t="shared" si="131"/>
        <v>6.45</v>
      </c>
      <c r="G1027" s="17"/>
      <c r="H1027" s="18"/>
    </row>
    <row r="1028" spans="1:8" ht="12.75">
      <c r="A1028" s="49" t="s">
        <v>498</v>
      </c>
      <c r="B1028" s="49" t="s">
        <v>321</v>
      </c>
      <c r="C1028" s="49" t="s">
        <v>499</v>
      </c>
      <c r="D1028" s="50" t="s">
        <v>308</v>
      </c>
      <c r="E1028" s="50">
        <v>29.21</v>
      </c>
      <c r="F1028" s="51">
        <f t="shared" si="131"/>
        <v>14.605</v>
      </c>
      <c r="G1028" s="17"/>
      <c r="H1028" s="18"/>
    </row>
    <row r="1029" spans="1:8" ht="12.75">
      <c r="A1029" s="49" t="s">
        <v>498</v>
      </c>
      <c r="B1029" s="49" t="s">
        <v>321</v>
      </c>
      <c r="C1029" s="49" t="s">
        <v>499</v>
      </c>
      <c r="D1029" s="50" t="s">
        <v>500</v>
      </c>
      <c r="E1029" s="50">
        <v>24.29</v>
      </c>
      <c r="F1029" s="51">
        <f t="shared" si="131"/>
        <v>12.145</v>
      </c>
      <c r="G1029" s="17"/>
      <c r="H1029" s="18"/>
    </row>
    <row r="1030" spans="1:8" ht="12.75">
      <c r="A1030" s="49" t="s">
        <v>498</v>
      </c>
      <c r="B1030" s="49" t="s">
        <v>321</v>
      </c>
      <c r="C1030" s="49" t="s">
        <v>499</v>
      </c>
      <c r="D1030" s="50" t="s">
        <v>501</v>
      </c>
      <c r="E1030" s="50">
        <v>24.55</v>
      </c>
      <c r="F1030" s="51">
        <f t="shared" si="131"/>
        <v>12.275</v>
      </c>
      <c r="G1030" s="17"/>
      <c r="H1030" s="18"/>
    </row>
    <row r="1031" spans="1:8" ht="12.75">
      <c r="A1031" s="49" t="s">
        <v>498</v>
      </c>
      <c r="B1031" s="49" t="s">
        <v>321</v>
      </c>
      <c r="C1031" s="49" t="s">
        <v>499</v>
      </c>
      <c r="D1031" s="50" t="s">
        <v>193</v>
      </c>
      <c r="E1031" s="50">
        <v>47.92</v>
      </c>
      <c r="F1031" s="51">
        <f t="shared" si="131"/>
        <v>23.96</v>
      </c>
      <c r="G1031" s="17"/>
      <c r="H1031" s="18"/>
    </row>
    <row r="1032" spans="1:8" ht="25.5">
      <c r="A1032" s="49" t="s">
        <v>498</v>
      </c>
      <c r="B1032" s="49" t="s">
        <v>321</v>
      </c>
      <c r="C1032" s="49" t="s">
        <v>499</v>
      </c>
      <c r="D1032" s="50" t="s">
        <v>502</v>
      </c>
      <c r="E1032" s="50">
        <v>79.24</v>
      </c>
      <c r="F1032" s="51">
        <f t="shared" si="131"/>
        <v>39.62</v>
      </c>
      <c r="G1032" s="17"/>
      <c r="H1032" s="18"/>
    </row>
    <row r="1033" spans="1:8" ht="12.75">
      <c r="A1033" s="49" t="s">
        <v>498</v>
      </c>
      <c r="B1033" s="49" t="s">
        <v>321</v>
      </c>
      <c r="C1033" s="49" t="s">
        <v>499</v>
      </c>
      <c r="D1033" s="50" t="s">
        <v>503</v>
      </c>
      <c r="E1033" s="50">
        <v>79.24</v>
      </c>
      <c r="F1033" s="51">
        <f t="shared" si="131"/>
        <v>39.62</v>
      </c>
      <c r="G1033" s="17"/>
      <c r="H1033" s="18"/>
    </row>
    <row r="1034" spans="1:8" ht="12.75">
      <c r="A1034" s="49" t="s">
        <v>498</v>
      </c>
      <c r="B1034" s="49" t="s">
        <v>321</v>
      </c>
      <c r="C1034" s="49" t="s">
        <v>499</v>
      </c>
      <c r="D1034" s="50" t="s">
        <v>504</v>
      </c>
      <c r="E1034" s="50">
        <v>79.24</v>
      </c>
      <c r="F1034" s="51">
        <f t="shared" si="131"/>
        <v>39.62</v>
      </c>
      <c r="G1034" s="17"/>
      <c r="H1034" s="18"/>
    </row>
    <row r="1035" spans="1:8" ht="12.75">
      <c r="A1035" s="49" t="s">
        <v>498</v>
      </c>
      <c r="B1035" s="49" t="s">
        <v>321</v>
      </c>
      <c r="C1035" s="49" t="s">
        <v>499</v>
      </c>
      <c r="D1035" s="50" t="s">
        <v>505</v>
      </c>
      <c r="E1035" s="50">
        <v>79.24</v>
      </c>
      <c r="F1035" s="51">
        <f t="shared" si="131"/>
        <v>39.62</v>
      </c>
      <c r="G1035" s="17"/>
      <c r="H1035" s="18"/>
    </row>
    <row r="1036" spans="1:8" ht="25.5">
      <c r="A1036" s="49" t="s">
        <v>498</v>
      </c>
      <c r="B1036" s="49" t="s">
        <v>321</v>
      </c>
      <c r="C1036" s="49" t="s">
        <v>499</v>
      </c>
      <c r="D1036" s="50" t="s">
        <v>506</v>
      </c>
      <c r="E1036" s="50">
        <v>51.76</v>
      </c>
      <c r="F1036" s="51">
        <f t="shared" si="131"/>
        <v>25.88</v>
      </c>
      <c r="G1036" s="17"/>
      <c r="H1036" s="18"/>
    </row>
    <row r="1037" spans="1:8" ht="12.75">
      <c r="A1037" s="49" t="s">
        <v>498</v>
      </c>
      <c r="B1037" s="49" t="s">
        <v>321</v>
      </c>
      <c r="C1037" s="49" t="s">
        <v>499</v>
      </c>
      <c r="D1037" s="50" t="s">
        <v>507</v>
      </c>
      <c r="E1037" s="50">
        <v>22.23</v>
      </c>
      <c r="F1037" s="51">
        <f t="shared" si="131"/>
        <v>11.115</v>
      </c>
      <c r="G1037" s="17"/>
      <c r="H1037" s="18"/>
    </row>
    <row r="1038" spans="1:8" ht="12.75">
      <c r="A1038" s="49" t="s">
        <v>498</v>
      </c>
      <c r="B1038" s="49" t="s">
        <v>321</v>
      </c>
      <c r="C1038" s="50" t="s">
        <v>499</v>
      </c>
      <c r="D1038" s="50" t="s">
        <v>115</v>
      </c>
      <c r="E1038" s="50">
        <v>69.78</v>
      </c>
      <c r="F1038" s="51">
        <f t="shared" si="131"/>
        <v>34.89</v>
      </c>
      <c r="G1038" s="17"/>
      <c r="H1038" s="18"/>
    </row>
    <row r="1039" spans="1:8" ht="12.75">
      <c r="A1039" s="49" t="s">
        <v>498</v>
      </c>
      <c r="B1039" s="49" t="s">
        <v>321</v>
      </c>
      <c r="C1039" s="50" t="s">
        <v>499</v>
      </c>
      <c r="D1039" s="50" t="s">
        <v>508</v>
      </c>
      <c r="E1039" s="50">
        <v>547.98</v>
      </c>
      <c r="F1039" s="51">
        <f t="shared" si="131"/>
        <v>273.99</v>
      </c>
      <c r="G1039" s="17"/>
      <c r="H1039" s="18"/>
    </row>
    <row r="1040" spans="1:8" ht="12.75">
      <c r="A1040" s="49" t="s">
        <v>498</v>
      </c>
      <c r="B1040" s="49" t="s">
        <v>321</v>
      </c>
      <c r="C1040" s="50" t="s">
        <v>499</v>
      </c>
      <c r="D1040" s="50" t="s">
        <v>509</v>
      </c>
      <c r="E1040" s="50">
        <v>547.98</v>
      </c>
      <c r="F1040" s="51">
        <f t="shared" si="131"/>
        <v>273.99</v>
      </c>
      <c r="G1040" s="17"/>
      <c r="H1040" s="18"/>
    </row>
    <row r="1041" spans="1:8" ht="12.75">
      <c r="A1041" s="49" t="s">
        <v>498</v>
      </c>
      <c r="B1041" s="49" t="s">
        <v>321</v>
      </c>
      <c r="C1041" s="50" t="s">
        <v>499</v>
      </c>
      <c r="D1041" s="50" t="s">
        <v>510</v>
      </c>
      <c r="E1041" s="50">
        <v>123.67</v>
      </c>
      <c r="F1041" s="51">
        <f t="shared" si="131"/>
        <v>61.835</v>
      </c>
      <c r="G1041" s="17"/>
      <c r="H1041" s="18"/>
    </row>
    <row r="1042" spans="1:8" ht="12.75">
      <c r="A1042" s="49" t="s">
        <v>498</v>
      </c>
      <c r="B1042" s="49" t="s">
        <v>321</v>
      </c>
      <c r="C1042" s="50" t="s">
        <v>499</v>
      </c>
      <c r="D1042" s="50" t="s">
        <v>89</v>
      </c>
      <c r="E1042" s="50">
        <v>15.9</v>
      </c>
      <c r="F1042" s="51">
        <f t="shared" si="131"/>
        <v>7.95</v>
      </c>
      <c r="G1042" s="17"/>
      <c r="H1042" s="18"/>
    </row>
    <row r="1043" spans="1:8" ht="12.75">
      <c r="A1043" s="49" t="s">
        <v>498</v>
      </c>
      <c r="B1043" s="49" t="s">
        <v>321</v>
      </c>
      <c r="C1043" s="50" t="s">
        <v>499</v>
      </c>
      <c r="D1043" s="50" t="s">
        <v>511</v>
      </c>
      <c r="E1043" s="50">
        <f>21.95+3.6</f>
        <v>25.55</v>
      </c>
      <c r="F1043" s="51">
        <f aca="true" t="shared" si="132" ref="F1043:F1044">E1043</f>
        <v>25.55</v>
      </c>
      <c r="G1043" s="17"/>
      <c r="H1043" s="18"/>
    </row>
    <row r="1044" spans="1:8" ht="12.75">
      <c r="A1044" s="49" t="s">
        <v>498</v>
      </c>
      <c r="B1044" s="49" t="s">
        <v>321</v>
      </c>
      <c r="C1044" s="50" t="s">
        <v>499</v>
      </c>
      <c r="D1044" s="50" t="s">
        <v>512</v>
      </c>
      <c r="E1044" s="50">
        <f>E1043</f>
        <v>25.55</v>
      </c>
      <c r="F1044" s="51">
        <f t="shared" si="132"/>
        <v>25.55</v>
      </c>
      <c r="G1044" s="17"/>
      <c r="H1044" s="18"/>
    </row>
    <row r="1045" spans="1:8" ht="12.75">
      <c r="A1045" s="45" t="s">
        <v>513</v>
      </c>
      <c r="B1045" s="45" t="s">
        <v>514</v>
      </c>
      <c r="C1045" s="14" t="s">
        <v>515</v>
      </c>
      <c r="D1045" s="14" t="s">
        <v>516</v>
      </c>
      <c r="E1045" s="15">
        <v>131.25</v>
      </c>
      <c r="F1045" s="16">
        <f>E1045*1/15</f>
        <v>8.75</v>
      </c>
      <c r="G1045" s="17"/>
      <c r="H1045" s="18"/>
    </row>
    <row r="1046" spans="1:8" ht="12.75">
      <c r="A1046" s="45" t="s">
        <v>513</v>
      </c>
      <c r="B1046" s="45" t="s">
        <v>517</v>
      </c>
      <c r="C1046" s="14" t="s">
        <v>518</v>
      </c>
      <c r="D1046" s="14" t="s">
        <v>519</v>
      </c>
      <c r="E1046" s="15">
        <v>46.53</v>
      </c>
      <c r="F1046" s="16">
        <f aca="true" t="shared" si="133" ref="F1046:F1047">E1046*1</f>
        <v>46.53</v>
      </c>
      <c r="G1046" s="17"/>
      <c r="H1046" s="18"/>
    </row>
    <row r="1047" spans="1:8" ht="12.75">
      <c r="A1047" s="45" t="s">
        <v>513</v>
      </c>
      <c r="B1047" s="45" t="s">
        <v>517</v>
      </c>
      <c r="C1047" s="14" t="s">
        <v>518</v>
      </c>
      <c r="D1047" s="14" t="s">
        <v>519</v>
      </c>
      <c r="E1047" s="15">
        <v>46.53</v>
      </c>
      <c r="F1047" s="16">
        <f t="shared" si="133"/>
        <v>46.53</v>
      </c>
      <c r="G1047" s="17"/>
      <c r="H1047" s="18"/>
    </row>
    <row r="1048" spans="1:8" ht="12.75">
      <c r="A1048" s="45" t="s">
        <v>513</v>
      </c>
      <c r="B1048" s="45" t="s">
        <v>517</v>
      </c>
      <c r="C1048" s="14" t="s">
        <v>518</v>
      </c>
      <c r="D1048" s="14" t="s">
        <v>34</v>
      </c>
      <c r="E1048" s="15">
        <v>9.66</v>
      </c>
      <c r="F1048" s="16">
        <f>E1048*1/30</f>
        <v>0.322</v>
      </c>
      <c r="G1048" s="17"/>
      <c r="H1048" s="18"/>
    </row>
    <row r="1049" spans="1:8" ht="12.75">
      <c r="A1049" s="45" t="s">
        <v>513</v>
      </c>
      <c r="B1049" s="45" t="s">
        <v>517</v>
      </c>
      <c r="C1049" s="14" t="s">
        <v>518</v>
      </c>
      <c r="D1049" s="14" t="s">
        <v>67</v>
      </c>
      <c r="E1049" s="15">
        <v>3.83</v>
      </c>
      <c r="F1049" s="16">
        <f aca="true" t="shared" si="134" ref="F1049:F1050">E1049*1</f>
        <v>3.83</v>
      </c>
      <c r="G1049" s="17"/>
      <c r="H1049" s="18"/>
    </row>
    <row r="1050" spans="1:8" ht="12.75">
      <c r="A1050" s="45" t="s">
        <v>513</v>
      </c>
      <c r="B1050" s="45" t="s">
        <v>517</v>
      </c>
      <c r="C1050" s="14" t="s">
        <v>518</v>
      </c>
      <c r="D1050" s="14" t="s">
        <v>67</v>
      </c>
      <c r="E1050" s="15">
        <v>3.83</v>
      </c>
      <c r="F1050" s="16">
        <f t="shared" si="134"/>
        <v>3.83</v>
      </c>
      <c r="G1050" s="17"/>
      <c r="H1050" s="18"/>
    </row>
    <row r="1051" spans="1:8" ht="12.75">
      <c r="A1051" s="45" t="s">
        <v>513</v>
      </c>
      <c r="B1051" s="45" t="s">
        <v>520</v>
      </c>
      <c r="C1051" s="14" t="s">
        <v>521</v>
      </c>
      <c r="D1051" s="14" t="s">
        <v>521</v>
      </c>
      <c r="E1051" s="15">
        <v>1700.13</v>
      </c>
      <c r="F1051" s="16">
        <f aca="true" t="shared" si="135" ref="F1051:F1062">E1051*1/2</f>
        <v>850.065</v>
      </c>
      <c r="G1051" s="17"/>
      <c r="H1051" s="18"/>
    </row>
    <row r="1052" spans="1:8" ht="25.5">
      <c r="A1052" s="45" t="s">
        <v>522</v>
      </c>
      <c r="B1052" s="45" t="s">
        <v>523</v>
      </c>
      <c r="C1052" s="14" t="s">
        <v>524</v>
      </c>
      <c r="D1052" s="37" t="s">
        <v>525</v>
      </c>
      <c r="E1052" s="15">
        <v>16.53</v>
      </c>
      <c r="F1052" s="32">
        <f t="shared" si="135"/>
        <v>8.265</v>
      </c>
      <c r="G1052" s="17"/>
      <c r="H1052" s="18"/>
    </row>
    <row r="1053" spans="1:8" ht="25.5">
      <c r="A1053" s="45" t="s">
        <v>522</v>
      </c>
      <c r="B1053" s="45" t="s">
        <v>523</v>
      </c>
      <c r="C1053" s="14" t="s">
        <v>524</v>
      </c>
      <c r="D1053" s="37" t="s">
        <v>526</v>
      </c>
      <c r="E1053" s="15">
        <v>26.74</v>
      </c>
      <c r="F1053" s="32">
        <f t="shared" si="135"/>
        <v>13.37</v>
      </c>
      <c r="G1053" s="17"/>
      <c r="H1053" s="18"/>
    </row>
    <row r="1054" spans="1:8" ht="25.5">
      <c r="A1054" s="45" t="s">
        <v>522</v>
      </c>
      <c r="B1054" s="45" t="s">
        <v>523</v>
      </c>
      <c r="C1054" s="14" t="s">
        <v>524</v>
      </c>
      <c r="D1054" s="37" t="s">
        <v>115</v>
      </c>
      <c r="E1054" s="15">
        <v>24.11</v>
      </c>
      <c r="F1054" s="32">
        <f t="shared" si="135"/>
        <v>12.055</v>
      </c>
      <c r="G1054" s="17"/>
      <c r="H1054" s="18"/>
    </row>
    <row r="1055" spans="1:8" ht="25.5">
      <c r="A1055" s="45" t="s">
        <v>522</v>
      </c>
      <c r="B1055" s="45" t="s">
        <v>523</v>
      </c>
      <c r="C1055" s="14" t="s">
        <v>524</v>
      </c>
      <c r="D1055" s="37" t="s">
        <v>3</v>
      </c>
      <c r="E1055" s="15">
        <v>27.26</v>
      </c>
      <c r="F1055" s="32">
        <f t="shared" si="135"/>
        <v>13.63</v>
      </c>
      <c r="G1055" s="17"/>
      <c r="H1055" s="18"/>
    </row>
    <row r="1056" spans="1:8" ht="38.25">
      <c r="A1056" s="45" t="s">
        <v>522</v>
      </c>
      <c r="B1056" s="45" t="s">
        <v>523</v>
      </c>
      <c r="C1056" s="14" t="s">
        <v>524</v>
      </c>
      <c r="D1056" s="37" t="s">
        <v>527</v>
      </c>
      <c r="E1056" s="15">
        <v>23.11</v>
      </c>
      <c r="F1056" s="32">
        <f t="shared" si="135"/>
        <v>11.555</v>
      </c>
      <c r="G1056" s="17"/>
      <c r="H1056" s="18"/>
    </row>
    <row r="1057" spans="1:8" ht="25.5">
      <c r="A1057" s="45" t="s">
        <v>522</v>
      </c>
      <c r="B1057" s="45" t="s">
        <v>523</v>
      </c>
      <c r="C1057" s="14" t="s">
        <v>524</v>
      </c>
      <c r="D1057" s="37" t="s">
        <v>528</v>
      </c>
      <c r="E1057" s="15">
        <v>23.07</v>
      </c>
      <c r="F1057" s="32">
        <f t="shared" si="135"/>
        <v>11.535</v>
      </c>
      <c r="G1057" s="17"/>
      <c r="H1057" s="18"/>
    </row>
    <row r="1058" spans="1:8" ht="25.5">
      <c r="A1058" s="45" t="s">
        <v>522</v>
      </c>
      <c r="B1058" s="45" t="s">
        <v>523</v>
      </c>
      <c r="C1058" s="14" t="s">
        <v>524</v>
      </c>
      <c r="D1058" s="14" t="s">
        <v>529</v>
      </c>
      <c r="E1058" s="15">
        <v>19.92</v>
      </c>
      <c r="F1058" s="32">
        <f t="shared" si="135"/>
        <v>9.96</v>
      </c>
      <c r="G1058" s="17"/>
      <c r="H1058" s="18"/>
    </row>
    <row r="1059" spans="1:8" ht="25.5">
      <c r="A1059" s="45" t="s">
        <v>522</v>
      </c>
      <c r="B1059" s="45" t="s">
        <v>523</v>
      </c>
      <c r="C1059" s="14" t="s">
        <v>524</v>
      </c>
      <c r="D1059" s="14" t="s">
        <v>17</v>
      </c>
      <c r="E1059" s="15">
        <v>27.1</v>
      </c>
      <c r="F1059" s="32">
        <f t="shared" si="135"/>
        <v>13.55</v>
      </c>
      <c r="G1059" s="17"/>
      <c r="H1059" s="18"/>
    </row>
    <row r="1060" spans="1:8" ht="25.5">
      <c r="A1060" s="45" t="s">
        <v>522</v>
      </c>
      <c r="B1060" s="45" t="s">
        <v>523</v>
      </c>
      <c r="C1060" s="14" t="s">
        <v>524</v>
      </c>
      <c r="D1060" s="14" t="s">
        <v>17</v>
      </c>
      <c r="E1060" s="15">
        <v>15.32</v>
      </c>
      <c r="F1060" s="32">
        <f t="shared" si="135"/>
        <v>7.66</v>
      </c>
      <c r="G1060" s="17"/>
      <c r="H1060" s="18"/>
    </row>
    <row r="1061" spans="1:8" ht="25.5">
      <c r="A1061" s="45" t="s">
        <v>522</v>
      </c>
      <c r="B1061" s="45" t="s">
        <v>523</v>
      </c>
      <c r="C1061" s="14" t="s">
        <v>524</v>
      </c>
      <c r="D1061" s="14" t="s">
        <v>17</v>
      </c>
      <c r="E1061" s="15">
        <v>1.52</v>
      </c>
      <c r="F1061" s="32">
        <f t="shared" si="135"/>
        <v>0.76</v>
      </c>
      <c r="G1061" s="17"/>
      <c r="H1061" s="18"/>
    </row>
    <row r="1062" spans="1:8" ht="25.5">
      <c r="A1062" s="45" t="s">
        <v>522</v>
      </c>
      <c r="B1062" s="45" t="s">
        <v>523</v>
      </c>
      <c r="C1062" s="14" t="s">
        <v>524</v>
      </c>
      <c r="D1062" s="14" t="s">
        <v>17</v>
      </c>
      <c r="E1062" s="15">
        <v>5.56</v>
      </c>
      <c r="F1062" s="32">
        <f t="shared" si="135"/>
        <v>2.78</v>
      </c>
      <c r="G1062" s="17"/>
      <c r="H1062" s="18"/>
    </row>
    <row r="1063" spans="1:8" ht="25.5">
      <c r="A1063" s="45" t="s">
        <v>522</v>
      </c>
      <c r="B1063" s="45" t="s">
        <v>523</v>
      </c>
      <c r="C1063" s="14" t="s">
        <v>524</v>
      </c>
      <c r="D1063" s="14" t="s">
        <v>34</v>
      </c>
      <c r="E1063" s="15">
        <v>19.86</v>
      </c>
      <c r="F1063" s="32">
        <f>E1063*1/30</f>
        <v>0.662</v>
      </c>
      <c r="G1063" s="17"/>
      <c r="H1063" s="18"/>
    </row>
    <row r="1064" spans="1:8" ht="25.5">
      <c r="A1064" s="45" t="s">
        <v>522</v>
      </c>
      <c r="B1064" s="45" t="s">
        <v>523</v>
      </c>
      <c r="C1064" s="14" t="s">
        <v>524</v>
      </c>
      <c r="D1064" s="14" t="s">
        <v>529</v>
      </c>
      <c r="E1064" s="15">
        <v>28.9</v>
      </c>
      <c r="F1064" s="32">
        <f>E1064*1/2</f>
        <v>14.45</v>
      </c>
      <c r="G1064" s="17"/>
      <c r="H1064" s="18"/>
    </row>
    <row r="1065" spans="1:8" ht="25.5">
      <c r="A1065" s="45" t="s">
        <v>522</v>
      </c>
      <c r="B1065" s="45" t="s">
        <v>523</v>
      </c>
      <c r="C1065" s="14" t="s">
        <v>524</v>
      </c>
      <c r="D1065" s="14" t="s">
        <v>34</v>
      </c>
      <c r="E1065" s="15">
        <v>6.87</v>
      </c>
      <c r="F1065" s="32">
        <f aca="true" t="shared" si="136" ref="F1065:F1066">E1065*1/30</f>
        <v>0.229</v>
      </c>
      <c r="G1065" s="17"/>
      <c r="H1065" s="18"/>
    </row>
    <row r="1066" spans="1:8" ht="25.5">
      <c r="A1066" s="45" t="s">
        <v>522</v>
      </c>
      <c r="B1066" s="45" t="s">
        <v>523</v>
      </c>
      <c r="C1066" s="14" t="s">
        <v>524</v>
      </c>
      <c r="D1066" s="14" t="s">
        <v>34</v>
      </c>
      <c r="E1066" s="15">
        <v>15.37</v>
      </c>
      <c r="F1066" s="32">
        <f t="shared" si="136"/>
        <v>0.5123333333333333</v>
      </c>
      <c r="G1066" s="17"/>
      <c r="H1066" s="18"/>
    </row>
    <row r="1067" spans="1:8" ht="25.5">
      <c r="A1067" s="45" t="s">
        <v>522</v>
      </c>
      <c r="B1067" s="14" t="s">
        <v>523</v>
      </c>
      <c r="C1067" s="14" t="s">
        <v>524</v>
      </c>
      <c r="D1067" s="14" t="s">
        <v>103</v>
      </c>
      <c r="E1067" s="15">
        <v>16.05</v>
      </c>
      <c r="F1067" s="16">
        <f aca="true" t="shared" si="137" ref="F1067:F1091">E1067*1/2</f>
        <v>8.025</v>
      </c>
      <c r="G1067" s="17"/>
      <c r="H1067" s="18"/>
    </row>
    <row r="1068" spans="1:8" ht="25.5">
      <c r="A1068" s="45" t="s">
        <v>522</v>
      </c>
      <c r="B1068" s="14" t="s">
        <v>523</v>
      </c>
      <c r="C1068" s="14" t="s">
        <v>524</v>
      </c>
      <c r="D1068" s="14" t="s">
        <v>103</v>
      </c>
      <c r="E1068" s="15">
        <v>16.05</v>
      </c>
      <c r="F1068" s="16">
        <f t="shared" si="137"/>
        <v>8.025</v>
      </c>
      <c r="G1068" s="17"/>
      <c r="H1068" s="18"/>
    </row>
    <row r="1069" spans="1:8" ht="25.5">
      <c r="A1069" s="45" t="s">
        <v>522</v>
      </c>
      <c r="B1069" s="14" t="s">
        <v>523</v>
      </c>
      <c r="C1069" s="14" t="s">
        <v>524</v>
      </c>
      <c r="D1069" s="14" t="s">
        <v>103</v>
      </c>
      <c r="E1069" s="15">
        <v>14.53</v>
      </c>
      <c r="F1069" s="16">
        <f t="shared" si="137"/>
        <v>7.265</v>
      </c>
      <c r="G1069" s="17"/>
      <c r="H1069" s="18"/>
    </row>
    <row r="1070" spans="1:8" ht="25.5">
      <c r="A1070" s="45" t="s">
        <v>522</v>
      </c>
      <c r="B1070" s="14" t="s">
        <v>523</v>
      </c>
      <c r="C1070" s="14" t="s">
        <v>524</v>
      </c>
      <c r="D1070" s="14" t="s">
        <v>103</v>
      </c>
      <c r="E1070" s="15">
        <v>15.28</v>
      </c>
      <c r="F1070" s="16">
        <f t="shared" si="137"/>
        <v>7.64</v>
      </c>
      <c r="G1070" s="17"/>
      <c r="H1070" s="18"/>
    </row>
    <row r="1071" spans="1:8" ht="25.5">
      <c r="A1071" s="45" t="s">
        <v>522</v>
      </c>
      <c r="B1071" s="14" t="s">
        <v>523</v>
      </c>
      <c r="C1071" s="14" t="s">
        <v>524</v>
      </c>
      <c r="D1071" s="14" t="s">
        <v>103</v>
      </c>
      <c r="E1071" s="15">
        <v>10.63</v>
      </c>
      <c r="F1071" s="16">
        <f t="shared" si="137"/>
        <v>5.315</v>
      </c>
      <c r="G1071" s="17"/>
      <c r="H1071" s="18"/>
    </row>
    <row r="1072" spans="1:8" ht="25.5">
      <c r="A1072" s="45" t="s">
        <v>522</v>
      </c>
      <c r="B1072" s="14" t="s">
        <v>523</v>
      </c>
      <c r="C1072" s="14" t="s">
        <v>524</v>
      </c>
      <c r="D1072" s="14" t="s">
        <v>103</v>
      </c>
      <c r="E1072" s="15">
        <v>10.63</v>
      </c>
      <c r="F1072" s="16">
        <f t="shared" si="137"/>
        <v>5.315</v>
      </c>
      <c r="G1072" s="17"/>
      <c r="H1072" s="18"/>
    </row>
    <row r="1073" spans="1:8" ht="25.5">
      <c r="A1073" s="45" t="s">
        <v>522</v>
      </c>
      <c r="B1073" s="14" t="s">
        <v>523</v>
      </c>
      <c r="C1073" s="14" t="s">
        <v>524</v>
      </c>
      <c r="D1073" s="14" t="s">
        <v>103</v>
      </c>
      <c r="E1073" s="15">
        <v>15.28</v>
      </c>
      <c r="F1073" s="16">
        <f t="shared" si="137"/>
        <v>7.64</v>
      </c>
      <c r="G1073" s="17"/>
      <c r="H1073" s="18"/>
    </row>
    <row r="1074" spans="1:8" ht="25.5">
      <c r="A1074" s="45" t="s">
        <v>522</v>
      </c>
      <c r="B1074" s="14" t="s">
        <v>523</v>
      </c>
      <c r="C1074" s="14" t="s">
        <v>524</v>
      </c>
      <c r="D1074" s="14" t="s">
        <v>103</v>
      </c>
      <c r="E1074" s="15">
        <v>14.53</v>
      </c>
      <c r="F1074" s="16">
        <f t="shared" si="137"/>
        <v>7.265</v>
      </c>
      <c r="G1074" s="17"/>
      <c r="H1074" s="18"/>
    </row>
    <row r="1075" spans="1:8" ht="25.5">
      <c r="A1075" s="45" t="s">
        <v>522</v>
      </c>
      <c r="B1075" s="14" t="s">
        <v>523</v>
      </c>
      <c r="C1075" s="14" t="s">
        <v>524</v>
      </c>
      <c r="D1075" s="14" t="s">
        <v>103</v>
      </c>
      <c r="E1075" s="15">
        <v>16.05</v>
      </c>
      <c r="F1075" s="16">
        <f t="shared" si="137"/>
        <v>8.025</v>
      </c>
      <c r="G1075" s="17"/>
      <c r="H1075" s="18"/>
    </row>
    <row r="1076" spans="1:8" ht="25.5">
      <c r="A1076" s="45" t="s">
        <v>522</v>
      </c>
      <c r="B1076" s="14" t="s">
        <v>523</v>
      </c>
      <c r="C1076" s="14" t="s">
        <v>524</v>
      </c>
      <c r="D1076" s="14" t="s">
        <v>103</v>
      </c>
      <c r="E1076" s="15">
        <v>16.05</v>
      </c>
      <c r="F1076" s="16">
        <f t="shared" si="137"/>
        <v>8.025</v>
      </c>
      <c r="G1076" s="17"/>
      <c r="H1076" s="18"/>
    </row>
    <row r="1077" spans="1:8" ht="25.5">
      <c r="A1077" s="45" t="s">
        <v>522</v>
      </c>
      <c r="B1077" s="14" t="s">
        <v>523</v>
      </c>
      <c r="C1077" s="14" t="s">
        <v>524</v>
      </c>
      <c r="D1077" s="14" t="s">
        <v>530</v>
      </c>
      <c r="E1077" s="15">
        <v>15.19</v>
      </c>
      <c r="F1077" s="16">
        <f t="shared" si="137"/>
        <v>7.595</v>
      </c>
      <c r="G1077" s="17"/>
      <c r="H1077" s="18"/>
    </row>
    <row r="1078" spans="1:8" ht="25.5">
      <c r="A1078" s="45" t="s">
        <v>522</v>
      </c>
      <c r="B1078" s="14" t="s">
        <v>523</v>
      </c>
      <c r="C1078" s="14" t="s">
        <v>524</v>
      </c>
      <c r="D1078" s="14" t="s">
        <v>530</v>
      </c>
      <c r="E1078" s="15">
        <v>14.53</v>
      </c>
      <c r="F1078" s="16">
        <f t="shared" si="137"/>
        <v>7.265</v>
      </c>
      <c r="G1078" s="17"/>
      <c r="H1078" s="18"/>
    </row>
    <row r="1079" spans="1:8" ht="25.5">
      <c r="A1079" s="45" t="s">
        <v>522</v>
      </c>
      <c r="B1079" s="14" t="s">
        <v>523</v>
      </c>
      <c r="C1079" s="14" t="s">
        <v>524</v>
      </c>
      <c r="D1079" s="14" t="s">
        <v>530</v>
      </c>
      <c r="E1079" s="15">
        <v>16.05</v>
      </c>
      <c r="F1079" s="16">
        <f t="shared" si="137"/>
        <v>8.025</v>
      </c>
      <c r="G1079" s="17"/>
      <c r="H1079" s="18"/>
    </row>
    <row r="1080" spans="1:8" ht="25.5">
      <c r="A1080" s="45" t="s">
        <v>522</v>
      </c>
      <c r="B1080" s="14" t="s">
        <v>523</v>
      </c>
      <c r="C1080" s="14" t="s">
        <v>524</v>
      </c>
      <c r="D1080" s="14" t="s">
        <v>530</v>
      </c>
      <c r="E1080" s="15">
        <v>16.05</v>
      </c>
      <c r="F1080" s="16">
        <f t="shared" si="137"/>
        <v>8.025</v>
      </c>
      <c r="G1080" s="17"/>
      <c r="H1080" s="18"/>
    </row>
    <row r="1081" spans="1:8" ht="25.5">
      <c r="A1081" s="45" t="s">
        <v>522</v>
      </c>
      <c r="B1081" s="14" t="s">
        <v>523</v>
      </c>
      <c r="C1081" s="14" t="s">
        <v>524</v>
      </c>
      <c r="D1081" s="14" t="s">
        <v>531</v>
      </c>
      <c r="E1081" s="15">
        <v>16.05</v>
      </c>
      <c r="F1081" s="16">
        <f t="shared" si="137"/>
        <v>8.025</v>
      </c>
      <c r="G1081" s="17"/>
      <c r="H1081" s="18"/>
    </row>
    <row r="1082" spans="1:8" ht="25.5">
      <c r="A1082" s="45" t="s">
        <v>522</v>
      </c>
      <c r="B1082" s="14" t="s">
        <v>523</v>
      </c>
      <c r="C1082" s="14" t="s">
        <v>524</v>
      </c>
      <c r="D1082" s="14" t="s">
        <v>532</v>
      </c>
      <c r="E1082" s="15">
        <v>16.05</v>
      </c>
      <c r="F1082" s="16">
        <f t="shared" si="137"/>
        <v>8.025</v>
      </c>
      <c r="G1082" s="17"/>
      <c r="H1082" s="18"/>
    </row>
    <row r="1083" spans="1:12" s="43" customFormat="1" ht="25.5">
      <c r="A1083" s="45" t="s">
        <v>522</v>
      </c>
      <c r="B1083" s="14" t="s">
        <v>523</v>
      </c>
      <c r="C1083" s="14" t="s">
        <v>524</v>
      </c>
      <c r="D1083" s="14" t="s">
        <v>533</v>
      </c>
      <c r="E1083" s="15">
        <v>16.05</v>
      </c>
      <c r="F1083" s="16">
        <f t="shared" si="137"/>
        <v>8.025</v>
      </c>
      <c r="G1083" s="17"/>
      <c r="H1083" s="18"/>
      <c r="L1083" s="44"/>
    </row>
    <row r="1084" spans="1:8" ht="25.5">
      <c r="A1084" s="45" t="s">
        <v>522</v>
      </c>
      <c r="B1084" s="14" t="s">
        <v>523</v>
      </c>
      <c r="C1084" s="14" t="s">
        <v>524</v>
      </c>
      <c r="D1084" s="14" t="s">
        <v>533</v>
      </c>
      <c r="E1084" s="15">
        <v>16.05</v>
      </c>
      <c r="F1084" s="16">
        <f t="shared" si="137"/>
        <v>8.025</v>
      </c>
      <c r="G1084" s="17"/>
      <c r="H1084" s="18"/>
    </row>
    <row r="1085" spans="1:8" ht="25.5">
      <c r="A1085" s="45" t="s">
        <v>522</v>
      </c>
      <c r="B1085" s="14" t="s">
        <v>523</v>
      </c>
      <c r="C1085" s="14" t="s">
        <v>524</v>
      </c>
      <c r="D1085" s="14" t="s">
        <v>533</v>
      </c>
      <c r="E1085" s="15">
        <v>14.53</v>
      </c>
      <c r="F1085" s="16">
        <f t="shared" si="137"/>
        <v>7.265</v>
      </c>
      <c r="G1085" s="17"/>
      <c r="H1085" s="18"/>
    </row>
    <row r="1086" spans="1:8" ht="25.5">
      <c r="A1086" s="45" t="s">
        <v>522</v>
      </c>
      <c r="B1086" s="14" t="s">
        <v>523</v>
      </c>
      <c r="C1086" s="14" t="s">
        <v>524</v>
      </c>
      <c r="D1086" s="14" t="s">
        <v>533</v>
      </c>
      <c r="E1086" s="15">
        <v>15.19</v>
      </c>
      <c r="F1086" s="16">
        <f t="shared" si="137"/>
        <v>7.595</v>
      </c>
      <c r="G1086" s="17"/>
      <c r="H1086" s="18"/>
    </row>
    <row r="1087" spans="1:8" ht="25.5">
      <c r="A1087" s="45" t="s">
        <v>522</v>
      </c>
      <c r="B1087" s="14" t="s">
        <v>523</v>
      </c>
      <c r="C1087" s="14" t="s">
        <v>524</v>
      </c>
      <c r="D1087" s="33" t="s">
        <v>67</v>
      </c>
      <c r="E1087" s="34">
        <v>10.63</v>
      </c>
      <c r="F1087" s="35">
        <f t="shared" si="137"/>
        <v>5.315</v>
      </c>
      <c r="G1087" s="17"/>
      <c r="H1087" s="36"/>
    </row>
    <row r="1088" spans="1:8" ht="25.5">
      <c r="A1088" s="45" t="s">
        <v>522</v>
      </c>
      <c r="B1088" s="33" t="s">
        <v>523</v>
      </c>
      <c r="C1088" s="33" t="s">
        <v>524</v>
      </c>
      <c r="D1088" s="14" t="s">
        <v>67</v>
      </c>
      <c r="E1088" s="15">
        <v>10.63</v>
      </c>
      <c r="F1088" s="16">
        <f t="shared" si="137"/>
        <v>5.315</v>
      </c>
      <c r="G1088" s="17"/>
      <c r="H1088" s="18"/>
    </row>
    <row r="1089" spans="1:8" ht="25.5">
      <c r="A1089" s="45" t="s">
        <v>522</v>
      </c>
      <c r="B1089" s="33" t="s">
        <v>523</v>
      </c>
      <c r="C1089" s="33" t="s">
        <v>524</v>
      </c>
      <c r="D1089" s="14" t="s">
        <v>17</v>
      </c>
      <c r="E1089" s="15">
        <v>27.88</v>
      </c>
      <c r="F1089" s="16">
        <f t="shared" si="137"/>
        <v>13.94</v>
      </c>
      <c r="G1089" s="17"/>
      <c r="H1089" s="18"/>
    </row>
    <row r="1090" spans="1:8" ht="25.5">
      <c r="A1090" s="45" t="s">
        <v>522</v>
      </c>
      <c r="B1090" s="33" t="s">
        <v>523</v>
      </c>
      <c r="C1090" s="33" t="s">
        <v>524</v>
      </c>
      <c r="D1090" s="14" t="s">
        <v>17</v>
      </c>
      <c r="E1090" s="15">
        <v>100.3</v>
      </c>
      <c r="F1090" s="16">
        <f t="shared" si="137"/>
        <v>50.15</v>
      </c>
      <c r="G1090" s="17"/>
      <c r="H1090" s="18"/>
    </row>
    <row r="1091" spans="1:8" ht="25.5">
      <c r="A1091" s="45" t="s">
        <v>522</v>
      </c>
      <c r="B1091" s="33" t="s">
        <v>523</v>
      </c>
      <c r="C1091" s="33" t="s">
        <v>524</v>
      </c>
      <c r="D1091" s="14" t="s">
        <v>17</v>
      </c>
      <c r="E1091" s="15">
        <v>21.11</v>
      </c>
      <c r="F1091" s="16">
        <f t="shared" si="137"/>
        <v>10.555</v>
      </c>
      <c r="G1091" s="17"/>
      <c r="H1091" s="18"/>
    </row>
    <row r="1092" spans="1:8" ht="25.5">
      <c r="A1092" s="45" t="s">
        <v>522</v>
      </c>
      <c r="B1092" s="33" t="s">
        <v>523</v>
      </c>
      <c r="C1092" s="33" t="s">
        <v>524</v>
      </c>
      <c r="D1092" s="14" t="s">
        <v>20</v>
      </c>
      <c r="E1092" s="15">
        <v>4.09</v>
      </c>
      <c r="F1092" s="16">
        <f aca="true" t="shared" si="138" ref="F1092:F1093">E1092*1</f>
        <v>4.09</v>
      </c>
      <c r="G1092" s="17"/>
      <c r="H1092" s="18"/>
    </row>
    <row r="1093" spans="1:8" ht="25.5">
      <c r="A1093" s="45" t="s">
        <v>522</v>
      </c>
      <c r="B1093" s="33" t="s">
        <v>523</v>
      </c>
      <c r="C1093" s="33" t="s">
        <v>524</v>
      </c>
      <c r="D1093" s="14" t="s">
        <v>20</v>
      </c>
      <c r="E1093" s="15">
        <v>4.1</v>
      </c>
      <c r="F1093" s="16">
        <f t="shared" si="138"/>
        <v>4.1</v>
      </c>
      <c r="G1093" s="17"/>
      <c r="H1093" s="18"/>
    </row>
    <row r="1094" spans="1:8" ht="25.5">
      <c r="A1094" s="45" t="s">
        <v>522</v>
      </c>
      <c r="B1094" s="33" t="s">
        <v>523</v>
      </c>
      <c r="C1094" s="14" t="s">
        <v>524</v>
      </c>
      <c r="D1094" s="14" t="s">
        <v>73</v>
      </c>
      <c r="E1094" s="15">
        <v>4.22</v>
      </c>
      <c r="F1094" s="16">
        <f>E1094*1/2</f>
        <v>2.11</v>
      </c>
      <c r="G1094" s="17"/>
      <c r="H1094" s="18"/>
    </row>
    <row r="1095" spans="1:8" ht="25.5">
      <c r="A1095" s="45" t="s">
        <v>522</v>
      </c>
      <c r="B1095" s="14" t="s">
        <v>523</v>
      </c>
      <c r="C1095" s="14" t="s">
        <v>524</v>
      </c>
      <c r="D1095" s="14" t="s">
        <v>20</v>
      </c>
      <c r="E1095" s="15">
        <v>6.87</v>
      </c>
      <c r="F1095" s="16">
        <f aca="true" t="shared" si="139" ref="F1095:F1099">E1095*1</f>
        <v>6.87</v>
      </c>
      <c r="G1095" s="17"/>
      <c r="H1095" s="18"/>
    </row>
    <row r="1096" spans="1:8" ht="25.5">
      <c r="A1096" s="45" t="s">
        <v>522</v>
      </c>
      <c r="B1096" s="14" t="s">
        <v>523</v>
      </c>
      <c r="C1096" s="14" t="s">
        <v>524</v>
      </c>
      <c r="D1096" s="14" t="s">
        <v>20</v>
      </c>
      <c r="E1096" s="15">
        <v>6.87</v>
      </c>
      <c r="F1096" s="16">
        <f t="shared" si="139"/>
        <v>6.87</v>
      </c>
      <c r="G1096" s="17"/>
      <c r="H1096" s="18"/>
    </row>
    <row r="1097" spans="1:8" ht="25.5">
      <c r="A1097" s="45" t="s">
        <v>522</v>
      </c>
      <c r="B1097" s="14" t="s">
        <v>523</v>
      </c>
      <c r="C1097" s="14" t="s">
        <v>524</v>
      </c>
      <c r="D1097" s="14" t="s">
        <v>20</v>
      </c>
      <c r="E1097" s="15">
        <v>3.54</v>
      </c>
      <c r="F1097" s="16">
        <f t="shared" si="139"/>
        <v>3.54</v>
      </c>
      <c r="G1097" s="17"/>
      <c r="H1097" s="18"/>
    </row>
    <row r="1098" spans="1:8" ht="25.5">
      <c r="A1098" s="45" t="s">
        <v>522</v>
      </c>
      <c r="B1098" s="14" t="s">
        <v>523</v>
      </c>
      <c r="C1098" s="14" t="s">
        <v>524</v>
      </c>
      <c r="D1098" s="14" t="s">
        <v>20</v>
      </c>
      <c r="E1098" s="15">
        <v>3.54</v>
      </c>
      <c r="F1098" s="16">
        <f t="shared" si="139"/>
        <v>3.54</v>
      </c>
      <c r="G1098" s="17"/>
      <c r="H1098" s="18"/>
    </row>
    <row r="1099" spans="1:8" ht="25.5">
      <c r="A1099" s="45" t="s">
        <v>522</v>
      </c>
      <c r="B1099" s="14" t="s">
        <v>523</v>
      </c>
      <c r="C1099" s="14" t="s">
        <v>524</v>
      </c>
      <c r="D1099" s="14" t="s">
        <v>20</v>
      </c>
      <c r="E1099" s="15">
        <v>3.54</v>
      </c>
      <c r="F1099" s="16">
        <f t="shared" si="139"/>
        <v>3.54</v>
      </c>
      <c r="G1099" s="17"/>
      <c r="H1099" s="18"/>
    </row>
    <row r="1100" spans="1:8" ht="25.5">
      <c r="A1100" s="45" t="s">
        <v>522</v>
      </c>
      <c r="B1100" s="14" t="s">
        <v>523</v>
      </c>
      <c r="C1100" s="14" t="s">
        <v>524</v>
      </c>
      <c r="D1100" s="14" t="s">
        <v>20</v>
      </c>
      <c r="E1100" s="15">
        <v>3.54</v>
      </c>
      <c r="F1100" s="16">
        <v>0</v>
      </c>
      <c r="G1100" s="17"/>
      <c r="H1100" s="18"/>
    </row>
    <row r="1101" spans="1:8" ht="25.5">
      <c r="A1101" s="45" t="s">
        <v>522</v>
      </c>
      <c r="B1101" s="14" t="s">
        <v>523</v>
      </c>
      <c r="C1101" s="14" t="s">
        <v>524</v>
      </c>
      <c r="D1101" s="14" t="s">
        <v>20</v>
      </c>
      <c r="E1101" s="15">
        <v>4</v>
      </c>
      <c r="F1101" s="16">
        <v>0</v>
      </c>
      <c r="G1101" s="17"/>
      <c r="H1101" s="18"/>
    </row>
    <row r="1102" spans="1:8" ht="25.5">
      <c r="A1102" s="45" t="s">
        <v>522</v>
      </c>
      <c r="B1102" s="14" t="s">
        <v>523</v>
      </c>
      <c r="C1102" s="14" t="s">
        <v>524</v>
      </c>
      <c r="D1102" s="14" t="s">
        <v>20</v>
      </c>
      <c r="E1102" s="15">
        <v>0</v>
      </c>
      <c r="F1102" s="16">
        <f aca="true" t="shared" si="140" ref="F1102:F1110">E1102*1</f>
        <v>0</v>
      </c>
      <c r="G1102" s="17"/>
      <c r="H1102" s="18"/>
    </row>
    <row r="1103" spans="1:8" ht="25.5">
      <c r="A1103" s="45" t="s">
        <v>522</v>
      </c>
      <c r="B1103" s="14" t="s">
        <v>523</v>
      </c>
      <c r="C1103" s="14" t="s">
        <v>524</v>
      </c>
      <c r="D1103" s="14" t="s">
        <v>20</v>
      </c>
      <c r="E1103" s="15">
        <v>0</v>
      </c>
      <c r="F1103" s="16">
        <f t="shared" si="140"/>
        <v>0</v>
      </c>
      <c r="G1103" s="17"/>
      <c r="H1103" s="18"/>
    </row>
    <row r="1104" spans="1:8" ht="25.5">
      <c r="A1104" s="45" t="s">
        <v>522</v>
      </c>
      <c r="B1104" s="14" t="s">
        <v>523</v>
      </c>
      <c r="C1104" s="14" t="s">
        <v>524</v>
      </c>
      <c r="D1104" s="14" t="s">
        <v>20</v>
      </c>
      <c r="E1104" s="15">
        <v>0</v>
      </c>
      <c r="F1104" s="16">
        <f t="shared" si="140"/>
        <v>0</v>
      </c>
      <c r="G1104" s="17"/>
      <c r="H1104" s="18"/>
    </row>
    <row r="1105" spans="1:8" ht="25.5">
      <c r="A1105" s="45" t="s">
        <v>522</v>
      </c>
      <c r="B1105" s="14" t="s">
        <v>523</v>
      </c>
      <c r="C1105" s="14" t="s">
        <v>524</v>
      </c>
      <c r="D1105" s="14" t="s">
        <v>20</v>
      </c>
      <c r="E1105" s="15">
        <v>0</v>
      </c>
      <c r="F1105" s="16">
        <f t="shared" si="140"/>
        <v>0</v>
      </c>
      <c r="G1105" s="17"/>
      <c r="H1105" s="18"/>
    </row>
    <row r="1106" spans="1:8" ht="25.5">
      <c r="A1106" s="45" t="s">
        <v>522</v>
      </c>
      <c r="B1106" s="14" t="s">
        <v>523</v>
      </c>
      <c r="C1106" s="14" t="s">
        <v>524</v>
      </c>
      <c r="D1106" s="14" t="s">
        <v>20</v>
      </c>
      <c r="E1106" s="15">
        <v>0</v>
      </c>
      <c r="F1106" s="16">
        <f t="shared" si="140"/>
        <v>0</v>
      </c>
      <c r="G1106" s="17"/>
      <c r="H1106" s="18"/>
    </row>
    <row r="1107" spans="1:8" ht="25.5">
      <c r="A1107" s="45" t="s">
        <v>522</v>
      </c>
      <c r="B1107" s="14" t="s">
        <v>523</v>
      </c>
      <c r="C1107" s="14" t="s">
        <v>524</v>
      </c>
      <c r="D1107" s="14" t="s">
        <v>20</v>
      </c>
      <c r="E1107" s="15">
        <v>0</v>
      </c>
      <c r="F1107" s="16">
        <f t="shared" si="140"/>
        <v>0</v>
      </c>
      <c r="G1107" s="17"/>
      <c r="H1107" s="18"/>
    </row>
    <row r="1108" spans="1:8" ht="25.5">
      <c r="A1108" s="45" t="s">
        <v>522</v>
      </c>
      <c r="B1108" s="14" t="s">
        <v>523</v>
      </c>
      <c r="C1108" s="14" t="s">
        <v>524</v>
      </c>
      <c r="D1108" s="14" t="s">
        <v>20</v>
      </c>
      <c r="E1108" s="15">
        <v>0</v>
      </c>
      <c r="F1108" s="16">
        <f t="shared" si="140"/>
        <v>0</v>
      </c>
      <c r="G1108" s="17"/>
      <c r="H1108" s="18"/>
    </row>
    <row r="1109" spans="1:8" ht="25.5">
      <c r="A1109" s="45" t="s">
        <v>522</v>
      </c>
      <c r="B1109" s="14" t="s">
        <v>523</v>
      </c>
      <c r="C1109" s="14" t="s">
        <v>524</v>
      </c>
      <c r="D1109" s="14" t="s">
        <v>20</v>
      </c>
      <c r="E1109" s="15">
        <v>0</v>
      </c>
      <c r="F1109" s="16">
        <f t="shared" si="140"/>
        <v>0</v>
      </c>
      <c r="G1109" s="17"/>
      <c r="H1109" s="18"/>
    </row>
    <row r="1110" spans="1:8" ht="25.5">
      <c r="A1110" s="45" t="s">
        <v>522</v>
      </c>
      <c r="B1110" s="14" t="s">
        <v>523</v>
      </c>
      <c r="C1110" s="14" t="s">
        <v>524</v>
      </c>
      <c r="D1110" s="14" t="s">
        <v>20</v>
      </c>
      <c r="E1110" s="15">
        <v>0</v>
      </c>
      <c r="F1110" s="16">
        <f t="shared" si="140"/>
        <v>0</v>
      </c>
      <c r="G1110" s="17"/>
      <c r="H1110" s="18"/>
    </row>
    <row r="1111" spans="1:8" ht="12.75">
      <c r="A1111" s="45" t="s">
        <v>534</v>
      </c>
      <c r="B1111" s="14" t="s">
        <v>535</v>
      </c>
      <c r="C1111" s="14" t="s">
        <v>536</v>
      </c>
      <c r="D1111" s="14" t="s">
        <v>537</v>
      </c>
      <c r="E1111" s="15">
        <v>568.19</v>
      </c>
      <c r="F1111" s="32">
        <f>E1111*1/30</f>
        <v>18.939666666666668</v>
      </c>
      <c r="G1111" s="17"/>
      <c r="H1111" s="18"/>
    </row>
    <row r="1112" spans="1:8" ht="12.75">
      <c r="A1112" s="45" t="s">
        <v>538</v>
      </c>
      <c r="B1112" s="14" t="s">
        <v>539</v>
      </c>
      <c r="C1112" s="14" t="s">
        <v>540</v>
      </c>
      <c r="D1112" s="14" t="s">
        <v>541</v>
      </c>
      <c r="E1112" s="15">
        <v>4.05</v>
      </c>
      <c r="F1112" s="16">
        <f aca="true" t="shared" si="141" ref="F1112:F1113">E1112*1/2</f>
        <v>2.025</v>
      </c>
      <c r="G1112" s="17"/>
      <c r="H1112" s="18"/>
    </row>
    <row r="1113" spans="1:8" ht="12.75">
      <c r="A1113" s="45" t="s">
        <v>538</v>
      </c>
      <c r="B1113" s="14" t="s">
        <v>539</v>
      </c>
      <c r="C1113" s="14" t="s">
        <v>540</v>
      </c>
      <c r="D1113" s="14" t="s">
        <v>73</v>
      </c>
      <c r="E1113" s="15">
        <v>3.12</v>
      </c>
      <c r="F1113" s="16">
        <f t="shared" si="141"/>
        <v>1.56</v>
      </c>
      <c r="G1113" s="17"/>
      <c r="H1113" s="18"/>
    </row>
    <row r="1114" spans="1:8" ht="13.5">
      <c r="A1114" s="45" t="s">
        <v>538</v>
      </c>
      <c r="B1114" s="14" t="s">
        <v>539</v>
      </c>
      <c r="C1114" s="14" t="s">
        <v>540</v>
      </c>
      <c r="D1114" s="14" t="s">
        <v>20</v>
      </c>
      <c r="E1114" s="15">
        <v>5.65</v>
      </c>
      <c r="F1114" s="16">
        <f>E1114*1</f>
        <v>5.65</v>
      </c>
      <c r="G1114" s="52"/>
      <c r="H1114" s="53"/>
    </row>
    <row r="1115" spans="1:8" ht="12.75">
      <c r="A1115" s="54"/>
      <c r="B1115" s="54"/>
      <c r="C1115" s="54"/>
      <c r="D1115" s="42"/>
      <c r="E1115" s="55"/>
      <c r="F1115" s="55"/>
      <c r="G1115" s="55"/>
      <c r="H1115" s="54"/>
    </row>
    <row r="1116" spans="1:8" ht="12.75">
      <c r="A1116" s="54"/>
      <c r="B1116" s="54"/>
      <c r="C1116" s="54"/>
      <c r="D1116" s="42"/>
      <c r="E1116" s="55"/>
      <c r="F1116" s="55"/>
      <c r="G1116" s="55"/>
      <c r="H1116" s="54"/>
    </row>
    <row r="1117" spans="1:8" ht="12.75">
      <c r="A1117" s="54"/>
      <c r="B1117" s="54"/>
      <c r="C1117" s="54"/>
      <c r="D1117" s="42"/>
      <c r="E1117" s="55"/>
      <c r="F1117" s="55"/>
      <c r="G1117" s="55"/>
      <c r="H1117" s="54"/>
    </row>
    <row r="1118" spans="1:8" ht="12.75">
      <c r="A1118" s="21"/>
      <c r="B1118" s="56"/>
      <c r="C1118" s="56"/>
      <c r="D1118" s="56"/>
      <c r="F1118" s="56"/>
      <c r="G1118" s="56"/>
      <c r="H1118" s="56"/>
    </row>
    <row r="1119" spans="1:4" ht="12.75">
      <c r="A1119" s="57"/>
      <c r="B1119" s="57"/>
      <c r="C1119" s="10"/>
      <c r="D1119" s="58"/>
    </row>
    <row r="1120" spans="1:4" ht="12.75">
      <c r="A1120" s="59"/>
      <c r="B1120" s="50"/>
      <c r="C1120" s="60"/>
      <c r="D1120" s="60"/>
    </row>
    <row r="1121" spans="1:4" ht="12.75">
      <c r="A1121" s="59"/>
      <c r="B1121" s="50"/>
      <c r="C1121" s="60"/>
      <c r="D1121" s="60"/>
    </row>
    <row r="1122" spans="1:4" ht="12.75">
      <c r="A1122" s="59"/>
      <c r="B1122" s="50"/>
      <c r="C1122" s="60"/>
      <c r="D1122" s="60"/>
    </row>
    <row r="1123" spans="1:4" ht="12.75">
      <c r="A1123" s="59"/>
      <c r="B1123" s="50"/>
      <c r="C1123" s="61"/>
      <c r="D1123" s="60"/>
    </row>
    <row r="1124" spans="1:4" ht="12.75">
      <c r="A1124" s="50"/>
      <c r="B1124" s="50"/>
      <c r="C1124" s="60"/>
      <c r="D1124" s="60"/>
    </row>
    <row r="1126" spans="1:9" ht="12.75">
      <c r="A1126" s="62"/>
      <c r="I1126" s="3"/>
    </row>
    <row r="1127" spans="1:9" ht="12.75">
      <c r="A1127" s="62"/>
      <c r="I1127" s="63"/>
    </row>
    <row r="1128" spans="1:9" ht="12.75">
      <c r="A1128" s="62"/>
      <c r="I1128" s="3"/>
    </row>
    <row r="1129" ht="12.75">
      <c r="A1129" s="62"/>
    </row>
    <row r="1130" ht="12.75">
      <c r="A1130" s="62"/>
    </row>
    <row r="1131" ht="12.75">
      <c r="A1131" s="62"/>
    </row>
    <row r="1132" ht="12.75">
      <c r="A1132" s="62"/>
    </row>
    <row r="1133" ht="12.75">
      <c r="A1133" s="62"/>
    </row>
    <row r="1134" ht="12.75">
      <c r="A1134" s="62"/>
    </row>
    <row r="1135" ht="12.75">
      <c r="A1135" s="62"/>
    </row>
    <row r="1136" ht="12.75">
      <c r="A1136" s="62"/>
    </row>
    <row r="1137" ht="12.75">
      <c r="A1137" s="62"/>
    </row>
    <row r="1138" ht="12.75">
      <c r="A1138" s="62"/>
    </row>
    <row r="1139" ht="12.75">
      <c r="A1139" s="62"/>
    </row>
    <row r="1140" ht="12.75">
      <c r="A1140" s="62"/>
    </row>
    <row r="1141" ht="12.75">
      <c r="A1141" s="62"/>
    </row>
    <row r="1142" ht="12.75">
      <c r="A1142" s="62"/>
    </row>
    <row r="1143" ht="12.75">
      <c r="A1143" s="62"/>
    </row>
    <row r="1144" ht="12.75">
      <c r="A1144" s="62"/>
    </row>
    <row r="1145" ht="12.75">
      <c r="A1145" s="62"/>
    </row>
    <row r="1146" ht="12.75">
      <c r="A1146" s="62"/>
    </row>
    <row r="1147" ht="12.75">
      <c r="A1147" s="62"/>
    </row>
    <row r="1148" ht="12.75">
      <c r="A1148" s="62"/>
    </row>
    <row r="1149" ht="12.75">
      <c r="A1149" s="62"/>
    </row>
    <row r="1150" ht="12.75">
      <c r="A1150" s="62"/>
    </row>
    <row r="1151" ht="12.75">
      <c r="A1151" s="62"/>
    </row>
    <row r="1152" ht="12.75">
      <c r="A1152" s="62"/>
    </row>
    <row r="1153" ht="12.75">
      <c r="A1153" s="62"/>
    </row>
    <row r="1154" ht="12.75">
      <c r="A1154" s="62"/>
    </row>
    <row r="1155" ht="12.75">
      <c r="A1155" s="62"/>
    </row>
    <row r="1156" ht="12.75">
      <c r="A1156" s="62"/>
    </row>
    <row r="1157" ht="12.75">
      <c r="A1157" s="62"/>
    </row>
    <row r="1158" ht="12.75">
      <c r="A1158" s="62"/>
    </row>
    <row r="1233" ht="12.75"/>
    <row r="1234" ht="12.75"/>
  </sheetData>
  <sheetProtection selectLockedCells="1" selectUnlockedCells="1"/>
  <autoFilter ref="A3:H1114"/>
  <printOptions/>
  <pageMargins left="0.5118055555555555" right="0.5118055555555555" top="0.5902777777777778" bottom="0.5902777777777778" header="0.5118055555555555" footer="0.5118055555555555"/>
  <pageSetup horizontalDpi="300" verticalDpi="300" orientation="portrait" paperSize="9"/>
  <legacyDrawing r:id="rId2"/>
</worksheet>
</file>

<file path=xl/worksheets/sheet10.xml><?xml version="1.0" encoding="utf-8"?>
<worksheet xmlns="http://schemas.openxmlformats.org/spreadsheetml/2006/main" xmlns:r="http://schemas.openxmlformats.org/officeDocument/2006/relationships">
  <sheetPr>
    <tabColor indexed="13"/>
  </sheetPr>
  <dimension ref="A1:J18"/>
  <sheetViews>
    <sheetView zoomScale="145" zoomScaleNormal="145" workbookViewId="0" topLeftCell="A1">
      <selection activeCell="F3" sqref="F3"/>
    </sheetView>
  </sheetViews>
  <sheetFormatPr defaultColWidth="8.00390625" defaultRowHeight="14.25"/>
  <cols>
    <col min="1" max="1" width="14.125" style="200" customWidth="1"/>
    <col min="2" max="2" width="13.75390625" style="200" customWidth="1"/>
    <col min="3" max="3" width="21.125" style="200" customWidth="1"/>
    <col min="4" max="4" width="9.00390625" style="200" customWidth="1"/>
    <col min="5" max="5" width="9.00390625" style="200" hidden="1" customWidth="1"/>
    <col min="6" max="6" width="24.375" style="200" customWidth="1"/>
    <col min="7" max="7" width="28.125" style="200" customWidth="1"/>
    <col min="8" max="8" width="13.25390625" style="200" customWidth="1"/>
    <col min="9" max="9" width="18.375" style="200" customWidth="1"/>
    <col min="10" max="16384" width="9.00390625" style="200" customWidth="1"/>
  </cols>
  <sheetData>
    <row r="1" spans="1:7" ht="12.75">
      <c r="A1" s="67" t="s">
        <v>1041</v>
      </c>
      <c r="B1" s="67"/>
      <c r="C1" s="67"/>
      <c r="D1" s="202"/>
      <c r="E1" s="202"/>
      <c r="F1" s="202"/>
      <c r="G1" s="202"/>
    </row>
    <row r="2" spans="1:7" ht="12.75">
      <c r="A2" s="219"/>
      <c r="G2" s="252"/>
    </row>
    <row r="3" spans="1:7" ht="38.25">
      <c r="A3" s="253" t="s">
        <v>1</v>
      </c>
      <c r="B3" s="254" t="s">
        <v>2</v>
      </c>
      <c r="C3" s="254" t="s">
        <v>3</v>
      </c>
      <c r="D3" s="254" t="s">
        <v>4</v>
      </c>
      <c r="E3" s="253" t="s">
        <v>623</v>
      </c>
      <c r="F3" s="255" t="s">
        <v>6</v>
      </c>
      <c r="G3" s="256" t="s">
        <v>7</v>
      </c>
    </row>
    <row r="4" spans="1:10" ht="14.25" customHeight="1">
      <c r="A4" s="150" t="s">
        <v>540</v>
      </c>
      <c r="B4" s="150" t="s">
        <v>540</v>
      </c>
      <c r="C4" s="217" t="s">
        <v>1042</v>
      </c>
      <c r="D4" s="257">
        <v>3</v>
      </c>
      <c r="E4" s="215">
        <f>D4*1/2</f>
        <v>1.5</v>
      </c>
      <c r="F4" s="179"/>
      <c r="G4" s="152"/>
      <c r="I4" s="206"/>
      <c r="J4" s="206"/>
    </row>
    <row r="5" spans="1:10" ht="12.75">
      <c r="A5" s="150" t="s">
        <v>540</v>
      </c>
      <c r="B5" s="150" t="s">
        <v>540</v>
      </c>
      <c r="C5" s="217" t="s">
        <v>597</v>
      </c>
      <c r="D5" s="257">
        <v>2</v>
      </c>
      <c r="E5" s="215">
        <f>D5*1</f>
        <v>2</v>
      </c>
      <c r="F5" s="179"/>
      <c r="G5" s="258"/>
      <c r="I5" s="206"/>
      <c r="J5" s="207"/>
    </row>
    <row r="6" spans="1:10" ht="12.75" customHeight="1">
      <c r="A6" s="14" t="s">
        <v>612</v>
      </c>
      <c r="B6" s="14" t="s">
        <v>612</v>
      </c>
      <c r="C6" s="214" t="s">
        <v>1043</v>
      </c>
      <c r="D6" s="259">
        <v>63.6</v>
      </c>
      <c r="E6" s="215">
        <f>D6*1/2</f>
        <v>31.8</v>
      </c>
      <c r="F6" s="179"/>
      <c r="G6" s="152"/>
      <c r="I6" s="176"/>
      <c r="J6" s="208"/>
    </row>
    <row r="7" spans="1:10" ht="12.75">
      <c r="A7" s="14" t="s">
        <v>612</v>
      </c>
      <c r="B7" s="14" t="s">
        <v>612</v>
      </c>
      <c r="C7" s="214" t="s">
        <v>34</v>
      </c>
      <c r="D7" s="259">
        <v>10.95</v>
      </c>
      <c r="E7" s="215">
        <f>D7*1/30</f>
        <v>0.365</v>
      </c>
      <c r="F7" s="179"/>
      <c r="G7" s="180"/>
      <c r="I7" s="209"/>
      <c r="J7" s="208"/>
    </row>
    <row r="8" spans="1:10" ht="12.75">
      <c r="A8" s="14" t="s">
        <v>612</v>
      </c>
      <c r="B8" s="14" t="s">
        <v>612</v>
      </c>
      <c r="C8" s="214" t="s">
        <v>1044</v>
      </c>
      <c r="D8" s="259">
        <v>7.75</v>
      </c>
      <c r="E8" s="215">
        <f>D8*1/2</f>
        <v>3.875</v>
      </c>
      <c r="F8" s="179"/>
      <c r="G8" s="152"/>
      <c r="I8" s="260"/>
      <c r="J8" s="208"/>
    </row>
    <row r="9" spans="9:10" ht="12.75">
      <c r="I9" s="260"/>
      <c r="J9" s="208"/>
    </row>
    <row r="12" spans="1:7" ht="12.75" customHeight="1">
      <c r="A12" s="218"/>
      <c r="B12" s="218"/>
      <c r="C12" s="218"/>
      <c r="D12" s="218"/>
      <c r="E12" s="218"/>
      <c r="F12" s="218"/>
      <c r="G12" s="218"/>
    </row>
    <row r="14" spans="1:7" ht="12.75">
      <c r="A14" s="254"/>
      <c r="B14" s="254"/>
      <c r="C14" s="261"/>
      <c r="D14" s="262"/>
      <c r="G14" s="263"/>
    </row>
    <row r="15" spans="1:4" ht="12.75" customHeight="1">
      <c r="A15" s="50"/>
      <c r="B15" s="50"/>
      <c r="C15" s="50"/>
      <c r="D15" s="60"/>
    </row>
    <row r="16" spans="1:4" ht="12.75">
      <c r="A16" s="50"/>
      <c r="B16" s="50"/>
      <c r="C16" s="50"/>
      <c r="D16" s="60"/>
    </row>
    <row r="17" spans="1:4" ht="12.75">
      <c r="A17" s="50"/>
      <c r="B17" s="50"/>
      <c r="C17" s="50"/>
      <c r="D17" s="60"/>
    </row>
    <row r="18" spans="1:4" ht="12.75">
      <c r="A18" s="50"/>
      <c r="B18" s="50"/>
      <c r="C18" s="264"/>
      <c r="D18" s="60"/>
    </row>
  </sheetData>
  <sheetProtection selectLockedCells="1" selectUnlockedCells="1"/>
  <mergeCells count="2">
    <mergeCell ref="I4:J4"/>
    <mergeCell ref="A15:A17"/>
  </mergeCells>
  <printOptions horizontalCentered="1"/>
  <pageMargins left="0.5118055555555555" right="0.5118055555555555" top="0.5902777777777778" bottom="0.5902777777777778"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53"/>
  </sheetPr>
  <dimension ref="A1:K126"/>
  <sheetViews>
    <sheetView zoomScale="115" zoomScaleNormal="115" workbookViewId="0" topLeftCell="A1">
      <selection activeCell="G3" sqref="G3"/>
    </sheetView>
  </sheetViews>
  <sheetFormatPr defaultColWidth="10.00390625" defaultRowHeight="14.25"/>
  <cols>
    <col min="1" max="1" width="9.625" style="64" customWidth="1"/>
    <col min="2" max="2" width="8.75390625" style="64" customWidth="1"/>
    <col min="3" max="3" width="12.00390625" style="98" customWidth="1"/>
    <col min="4" max="4" width="23.375" style="100" customWidth="1"/>
    <col min="5" max="5" width="8.50390625" style="98" customWidth="1"/>
    <col min="6" max="6" width="9.375" style="98" hidden="1" customWidth="1"/>
    <col min="7" max="7" width="22.75390625" style="98" customWidth="1"/>
    <col min="8" max="8" width="30.375" style="98" customWidth="1"/>
    <col min="9" max="9" width="8.125" style="88" customWidth="1"/>
    <col min="10" max="10" width="12.875" style="88" customWidth="1"/>
    <col min="11" max="16384" width="10.625" style="88" customWidth="1"/>
  </cols>
  <sheetData>
    <row r="1" spans="1:8" ht="20.25" customHeight="1">
      <c r="A1" s="265" t="s">
        <v>1045</v>
      </c>
      <c r="B1" s="266"/>
      <c r="C1" s="265"/>
      <c r="D1" s="81"/>
      <c r="E1" s="81"/>
      <c r="F1" s="81"/>
      <c r="G1" s="81"/>
      <c r="H1" s="81"/>
    </row>
    <row r="3" spans="1:8" ht="38.25">
      <c r="A3" s="57" t="s">
        <v>1</v>
      </c>
      <c r="B3" s="57" t="s">
        <v>1</v>
      </c>
      <c r="C3" s="203" t="s">
        <v>2</v>
      </c>
      <c r="D3" s="203" t="s">
        <v>3</v>
      </c>
      <c r="E3" s="203" t="s">
        <v>4</v>
      </c>
      <c r="F3" s="267" t="s">
        <v>543</v>
      </c>
      <c r="G3" s="268" t="s">
        <v>6</v>
      </c>
      <c r="H3" s="269" t="s">
        <v>7</v>
      </c>
    </row>
    <row r="4" spans="1:11" ht="14.25" customHeight="1">
      <c r="A4" s="270" t="s">
        <v>625</v>
      </c>
      <c r="B4" s="271" t="s">
        <v>626</v>
      </c>
      <c r="C4" s="271" t="s">
        <v>627</v>
      </c>
      <c r="D4" s="272" t="s">
        <v>628</v>
      </c>
      <c r="E4" s="215">
        <v>30.24</v>
      </c>
      <c r="F4" s="215">
        <f aca="true" t="shared" si="0" ref="F4:F7">E4*1/2</f>
        <v>15.12</v>
      </c>
      <c r="G4" s="179"/>
      <c r="H4" s="180"/>
      <c r="J4" s="108"/>
      <c r="K4" s="108"/>
    </row>
    <row r="5" spans="1:11" ht="25.5">
      <c r="A5" s="270" t="s">
        <v>625</v>
      </c>
      <c r="B5" s="271" t="s">
        <v>626</v>
      </c>
      <c r="C5" s="271" t="s">
        <v>627</v>
      </c>
      <c r="D5" s="272" t="s">
        <v>630</v>
      </c>
      <c r="E5" s="215">
        <v>9.1</v>
      </c>
      <c r="F5" s="215">
        <f t="shared" si="0"/>
        <v>4.55</v>
      </c>
      <c r="G5" s="179"/>
      <c r="H5" s="180"/>
      <c r="J5" s="109"/>
      <c r="K5" s="164"/>
    </row>
    <row r="6" spans="1:11" ht="25.5">
      <c r="A6" s="270" t="s">
        <v>625</v>
      </c>
      <c r="B6" s="271" t="s">
        <v>626</v>
      </c>
      <c r="C6" s="271" t="s">
        <v>627</v>
      </c>
      <c r="D6" s="272" t="s">
        <v>631</v>
      </c>
      <c r="E6" s="215">
        <v>32</v>
      </c>
      <c r="F6" s="215">
        <f t="shared" si="0"/>
        <v>16</v>
      </c>
      <c r="G6" s="179"/>
      <c r="H6" s="180"/>
      <c r="J6" s="110"/>
      <c r="K6" s="111"/>
    </row>
    <row r="7" spans="1:11" ht="25.5">
      <c r="A7" s="270" t="s">
        <v>625</v>
      </c>
      <c r="B7" s="271" t="s">
        <v>626</v>
      </c>
      <c r="C7" s="271" t="s">
        <v>627</v>
      </c>
      <c r="D7" s="272" t="s">
        <v>73</v>
      </c>
      <c r="E7" s="215">
        <v>11.41</v>
      </c>
      <c r="F7" s="215">
        <f t="shared" si="0"/>
        <v>5.705</v>
      </c>
      <c r="G7" s="179"/>
      <c r="H7" s="180"/>
      <c r="J7" s="110"/>
      <c r="K7" s="111"/>
    </row>
    <row r="8" spans="1:11" ht="25.5">
      <c r="A8" s="270" t="s">
        <v>625</v>
      </c>
      <c r="B8" s="271" t="s">
        <v>626</v>
      </c>
      <c r="C8" s="271" t="s">
        <v>627</v>
      </c>
      <c r="D8" s="272" t="s">
        <v>632</v>
      </c>
      <c r="E8" s="215">
        <v>3.38</v>
      </c>
      <c r="F8" s="215">
        <f aca="true" t="shared" si="1" ref="F8:F13">E8*1</f>
        <v>3.38</v>
      </c>
      <c r="G8" s="179"/>
      <c r="H8" s="74"/>
      <c r="J8" s="110"/>
      <c r="K8" s="111"/>
    </row>
    <row r="9" spans="1:11" ht="25.5">
      <c r="A9" s="270" t="s">
        <v>625</v>
      </c>
      <c r="B9" s="271" t="s">
        <v>626</v>
      </c>
      <c r="C9" s="271" t="s">
        <v>627</v>
      </c>
      <c r="D9" s="272" t="s">
        <v>633</v>
      </c>
      <c r="E9" s="215">
        <v>3.44</v>
      </c>
      <c r="F9" s="215">
        <f t="shared" si="1"/>
        <v>3.44</v>
      </c>
      <c r="G9" s="179"/>
      <c r="H9" s="74"/>
      <c r="J9" s="110"/>
      <c r="K9" s="111"/>
    </row>
    <row r="10" spans="1:8" ht="25.5">
      <c r="A10" s="270" t="s">
        <v>625</v>
      </c>
      <c r="B10" s="271" t="s">
        <v>626</v>
      </c>
      <c r="C10" s="271" t="s">
        <v>627</v>
      </c>
      <c r="D10" s="272" t="s">
        <v>634</v>
      </c>
      <c r="E10" s="215">
        <v>3.44</v>
      </c>
      <c r="F10" s="215">
        <f t="shared" si="1"/>
        <v>3.44</v>
      </c>
      <c r="G10" s="179"/>
      <c r="H10" s="74"/>
    </row>
    <row r="11" spans="1:8" ht="25.5">
      <c r="A11" s="270" t="s">
        <v>625</v>
      </c>
      <c r="B11" s="271" t="s">
        <v>626</v>
      </c>
      <c r="C11" s="271" t="s">
        <v>627</v>
      </c>
      <c r="D11" s="272" t="s">
        <v>635</v>
      </c>
      <c r="E11" s="215">
        <v>7.2</v>
      </c>
      <c r="F11" s="215">
        <f t="shared" si="1"/>
        <v>7.2</v>
      </c>
      <c r="G11" s="179"/>
      <c r="H11" s="74"/>
    </row>
    <row r="12" spans="1:8" ht="12.75" customHeight="1">
      <c r="A12" s="271" t="s">
        <v>636</v>
      </c>
      <c r="B12" s="271" t="s">
        <v>637</v>
      </c>
      <c r="C12" s="273" t="s">
        <v>321</v>
      </c>
      <c r="D12" s="272" t="s">
        <v>638</v>
      </c>
      <c r="E12" s="215">
        <v>31.15</v>
      </c>
      <c r="F12" s="215">
        <f t="shared" si="1"/>
        <v>31.15</v>
      </c>
      <c r="G12" s="179"/>
      <c r="H12" s="74"/>
    </row>
    <row r="13" spans="1:8" ht="12.75">
      <c r="A13" s="271" t="s">
        <v>636</v>
      </c>
      <c r="B13" s="271" t="s">
        <v>637</v>
      </c>
      <c r="C13" s="273" t="s">
        <v>321</v>
      </c>
      <c r="D13" s="272" t="s">
        <v>639</v>
      </c>
      <c r="E13" s="215">
        <v>95.2</v>
      </c>
      <c r="F13" s="215">
        <f t="shared" si="1"/>
        <v>95.2</v>
      </c>
      <c r="G13" s="179"/>
      <c r="H13" s="74"/>
    </row>
    <row r="14" spans="1:8" ht="12.75">
      <c r="A14" s="271" t="s">
        <v>636</v>
      </c>
      <c r="B14" s="271" t="s">
        <v>637</v>
      </c>
      <c r="C14" s="273" t="s">
        <v>321</v>
      </c>
      <c r="D14" s="272" t="s">
        <v>640</v>
      </c>
      <c r="E14" s="215">
        <v>61.84</v>
      </c>
      <c r="F14" s="215">
        <f>E14*1/2</f>
        <v>30.92</v>
      </c>
      <c r="G14" s="179"/>
      <c r="H14" s="74"/>
    </row>
    <row r="15" spans="1:8" ht="12.75" customHeight="1">
      <c r="A15" s="274" t="s">
        <v>641</v>
      </c>
      <c r="B15" s="271" t="s">
        <v>535</v>
      </c>
      <c r="C15" s="273" t="s">
        <v>321</v>
      </c>
      <c r="D15" s="272" t="s">
        <v>45</v>
      </c>
      <c r="E15" s="215">
        <v>24.9</v>
      </c>
      <c r="F15" s="215">
        <f aca="true" t="shared" si="2" ref="F15:F17">E15*1</f>
        <v>24.9</v>
      </c>
      <c r="G15" s="179"/>
      <c r="H15" s="74"/>
    </row>
    <row r="16" spans="1:8" ht="12.75">
      <c r="A16" s="274" t="s">
        <v>641</v>
      </c>
      <c r="B16" s="271" t="s">
        <v>535</v>
      </c>
      <c r="C16" s="273" t="s">
        <v>321</v>
      </c>
      <c r="D16" s="272" t="s">
        <v>117</v>
      </c>
      <c r="E16" s="215">
        <v>95.24</v>
      </c>
      <c r="F16" s="215">
        <f t="shared" si="2"/>
        <v>95.24</v>
      </c>
      <c r="G16" s="179"/>
      <c r="H16" s="74"/>
    </row>
    <row r="17" spans="1:8" ht="12.75">
      <c r="A17" s="274" t="s">
        <v>641</v>
      </c>
      <c r="B17" s="271" t="s">
        <v>535</v>
      </c>
      <c r="C17" s="273" t="s">
        <v>321</v>
      </c>
      <c r="D17" s="272" t="s">
        <v>642</v>
      </c>
      <c r="E17" s="215">
        <v>61.63</v>
      </c>
      <c r="F17" s="215">
        <f t="shared" si="2"/>
        <v>61.63</v>
      </c>
      <c r="G17" s="179"/>
      <c r="H17" s="74"/>
    </row>
    <row r="18" spans="1:8" ht="12.75" customHeight="1">
      <c r="A18" s="59" t="s">
        <v>643</v>
      </c>
      <c r="B18" s="59" t="s">
        <v>644</v>
      </c>
      <c r="C18" s="176" t="s">
        <v>645</v>
      </c>
      <c r="D18" s="275" t="s">
        <v>646</v>
      </c>
      <c r="E18" s="178">
        <v>80.47</v>
      </c>
      <c r="F18" s="178">
        <f aca="true" t="shared" si="3" ref="F18:F31">E18*3</f>
        <v>241.41</v>
      </c>
      <c r="G18" s="179"/>
      <c r="H18" s="74"/>
    </row>
    <row r="19" spans="1:8" ht="25.5">
      <c r="A19" s="59" t="s">
        <v>643</v>
      </c>
      <c r="B19" s="59" t="s">
        <v>644</v>
      </c>
      <c r="C19" s="176" t="s">
        <v>645</v>
      </c>
      <c r="D19" s="275" t="s">
        <v>647</v>
      </c>
      <c r="E19" s="178">
        <v>80.47</v>
      </c>
      <c r="F19" s="178">
        <f t="shared" si="3"/>
        <v>241.41</v>
      </c>
      <c r="G19" s="179"/>
      <c r="H19" s="74"/>
    </row>
    <row r="20" spans="1:8" ht="25.5">
      <c r="A20" s="59" t="s">
        <v>643</v>
      </c>
      <c r="B20" s="59" t="s">
        <v>644</v>
      </c>
      <c r="C20" s="176" t="s">
        <v>645</v>
      </c>
      <c r="D20" s="275" t="s">
        <v>648</v>
      </c>
      <c r="E20" s="178">
        <v>80.47</v>
      </c>
      <c r="F20" s="178">
        <f t="shared" si="3"/>
        <v>241.41</v>
      </c>
      <c r="G20" s="179"/>
      <c r="H20" s="74"/>
    </row>
    <row r="21" spans="1:8" ht="25.5">
      <c r="A21" s="59" t="s">
        <v>643</v>
      </c>
      <c r="B21" s="59" t="s">
        <v>644</v>
      </c>
      <c r="C21" s="176" t="s">
        <v>645</v>
      </c>
      <c r="D21" s="275" t="s">
        <v>649</v>
      </c>
      <c r="E21" s="178">
        <v>80.47</v>
      </c>
      <c r="F21" s="178">
        <f t="shared" si="3"/>
        <v>241.41</v>
      </c>
      <c r="G21" s="179"/>
      <c r="H21" s="74"/>
    </row>
    <row r="22" spans="1:8" ht="25.5">
      <c r="A22" s="59" t="s">
        <v>643</v>
      </c>
      <c r="B22" s="59" t="s">
        <v>644</v>
      </c>
      <c r="C22" s="176" t="s">
        <v>645</v>
      </c>
      <c r="D22" s="275" t="s">
        <v>512</v>
      </c>
      <c r="E22" s="178">
        <v>25.92</v>
      </c>
      <c r="F22" s="178">
        <f t="shared" si="3"/>
        <v>77.76</v>
      </c>
      <c r="G22" s="179"/>
      <c r="H22" s="74"/>
    </row>
    <row r="23" spans="1:8" ht="25.5">
      <c r="A23" s="59" t="s">
        <v>643</v>
      </c>
      <c r="B23" s="59" t="s">
        <v>644</v>
      </c>
      <c r="C23" s="176" t="s">
        <v>645</v>
      </c>
      <c r="D23" s="275" t="s">
        <v>511</v>
      </c>
      <c r="E23" s="178">
        <v>25.92</v>
      </c>
      <c r="F23" s="178">
        <f t="shared" si="3"/>
        <v>77.76</v>
      </c>
      <c r="G23" s="179"/>
      <c r="H23" s="74"/>
    </row>
    <row r="24" spans="1:8" ht="25.5">
      <c r="A24" s="59" t="s">
        <v>643</v>
      </c>
      <c r="B24" s="59" t="s">
        <v>644</v>
      </c>
      <c r="C24" s="176" t="s">
        <v>645</v>
      </c>
      <c r="D24" s="275" t="s">
        <v>17</v>
      </c>
      <c r="E24" s="178">
        <v>161.8</v>
      </c>
      <c r="F24" s="178">
        <f t="shared" si="3"/>
        <v>485.40000000000003</v>
      </c>
      <c r="G24" s="179"/>
      <c r="H24" s="74"/>
    </row>
    <row r="25" spans="1:8" ht="25.5">
      <c r="A25" s="59" t="s">
        <v>643</v>
      </c>
      <c r="B25" s="59" t="s">
        <v>644</v>
      </c>
      <c r="C25" s="176" t="s">
        <v>645</v>
      </c>
      <c r="D25" s="275" t="s">
        <v>43</v>
      </c>
      <c r="E25" s="178">
        <v>89.2</v>
      </c>
      <c r="F25" s="178">
        <f t="shared" si="3"/>
        <v>267.6</v>
      </c>
      <c r="G25" s="179"/>
      <c r="H25" s="74"/>
    </row>
    <row r="26" spans="1:8" ht="12.75" customHeight="1">
      <c r="A26" s="59" t="s">
        <v>650</v>
      </c>
      <c r="B26" s="59" t="s">
        <v>651</v>
      </c>
      <c r="C26" s="176" t="s">
        <v>645</v>
      </c>
      <c r="D26" s="275" t="s">
        <v>652</v>
      </c>
      <c r="E26" s="178">
        <v>78.32</v>
      </c>
      <c r="F26" s="178">
        <f t="shared" si="3"/>
        <v>234.95999999999998</v>
      </c>
      <c r="G26" s="179"/>
      <c r="H26" s="74"/>
    </row>
    <row r="27" spans="1:8" ht="25.5">
      <c r="A27" s="59" t="s">
        <v>650</v>
      </c>
      <c r="B27" s="59" t="s">
        <v>651</v>
      </c>
      <c r="C27" s="176" t="s">
        <v>645</v>
      </c>
      <c r="D27" s="275" t="s">
        <v>653</v>
      </c>
      <c r="E27" s="178">
        <v>78.32</v>
      </c>
      <c r="F27" s="178">
        <f t="shared" si="3"/>
        <v>234.95999999999998</v>
      </c>
      <c r="G27" s="179"/>
      <c r="H27" s="74"/>
    </row>
    <row r="28" spans="1:8" ht="25.5">
      <c r="A28" s="59" t="s">
        <v>650</v>
      </c>
      <c r="B28" s="59" t="s">
        <v>651</v>
      </c>
      <c r="C28" s="176" t="s">
        <v>645</v>
      </c>
      <c r="D28" s="275" t="s">
        <v>654</v>
      </c>
      <c r="E28" s="178">
        <v>78.32</v>
      </c>
      <c r="F28" s="178">
        <f t="shared" si="3"/>
        <v>234.95999999999998</v>
      </c>
      <c r="G28" s="179"/>
      <c r="H28" s="74"/>
    </row>
    <row r="29" spans="1:8" ht="25.5">
      <c r="A29" s="59" t="s">
        <v>650</v>
      </c>
      <c r="B29" s="59" t="s">
        <v>651</v>
      </c>
      <c r="C29" s="176" t="s">
        <v>645</v>
      </c>
      <c r="D29" s="275" t="s">
        <v>655</v>
      </c>
      <c r="E29" s="178">
        <v>76.77</v>
      </c>
      <c r="F29" s="178">
        <f t="shared" si="3"/>
        <v>230.31</v>
      </c>
      <c r="G29" s="179"/>
      <c r="H29" s="74"/>
    </row>
    <row r="30" spans="1:8" ht="25.5">
      <c r="A30" s="59" t="s">
        <v>650</v>
      </c>
      <c r="B30" s="59" t="s">
        <v>651</v>
      </c>
      <c r="C30" s="176" t="s">
        <v>645</v>
      </c>
      <c r="D30" s="275" t="s">
        <v>656</v>
      </c>
      <c r="E30" s="178">
        <v>78.32</v>
      </c>
      <c r="F30" s="178">
        <f t="shared" si="3"/>
        <v>234.95999999999998</v>
      </c>
      <c r="G30" s="179"/>
      <c r="H30" s="74"/>
    </row>
    <row r="31" spans="1:8" ht="25.5">
      <c r="A31" s="59" t="s">
        <v>650</v>
      </c>
      <c r="B31" s="59" t="s">
        <v>651</v>
      </c>
      <c r="C31" s="176" t="s">
        <v>645</v>
      </c>
      <c r="D31" s="275" t="s">
        <v>17</v>
      </c>
      <c r="E31" s="178">
        <v>147.87</v>
      </c>
      <c r="F31" s="178">
        <f t="shared" si="3"/>
        <v>443.61</v>
      </c>
      <c r="G31" s="179"/>
      <c r="H31" s="74"/>
    </row>
    <row r="32" spans="1:8" ht="12.75" customHeight="1">
      <c r="A32" s="59" t="s">
        <v>657</v>
      </c>
      <c r="B32" s="59" t="s">
        <v>539</v>
      </c>
      <c r="C32" s="176" t="s">
        <v>321</v>
      </c>
      <c r="D32" s="272" t="s">
        <v>658</v>
      </c>
      <c r="E32" s="178">
        <v>66.67</v>
      </c>
      <c r="F32" s="178">
        <f aca="true" t="shared" si="4" ref="F32:F35">E32*1/2</f>
        <v>33.335</v>
      </c>
      <c r="G32" s="179"/>
      <c r="H32" s="74"/>
    </row>
    <row r="33" spans="1:8" ht="12.75">
      <c r="A33" s="59" t="s">
        <v>657</v>
      </c>
      <c r="B33" s="59" t="s">
        <v>539</v>
      </c>
      <c r="C33" s="176" t="s">
        <v>321</v>
      </c>
      <c r="D33" s="275" t="s">
        <v>659</v>
      </c>
      <c r="E33" s="178">
        <v>60.12</v>
      </c>
      <c r="F33" s="178">
        <f t="shared" si="4"/>
        <v>30.06</v>
      </c>
      <c r="G33" s="179"/>
      <c r="H33" s="74"/>
    </row>
    <row r="34" spans="1:8" ht="12.75">
      <c r="A34" s="59" t="s">
        <v>657</v>
      </c>
      <c r="B34" s="59" t="s">
        <v>539</v>
      </c>
      <c r="C34" s="176" t="s">
        <v>321</v>
      </c>
      <c r="D34" s="177" t="s">
        <v>660</v>
      </c>
      <c r="E34" s="178">
        <v>60.71</v>
      </c>
      <c r="F34" s="178">
        <f t="shared" si="4"/>
        <v>30.355</v>
      </c>
      <c r="G34" s="179"/>
      <c r="H34" s="74"/>
    </row>
    <row r="35" spans="1:8" ht="12.75">
      <c r="A35" s="59" t="s">
        <v>657</v>
      </c>
      <c r="B35" s="59" t="s">
        <v>539</v>
      </c>
      <c r="C35" s="176" t="s">
        <v>321</v>
      </c>
      <c r="D35" s="275" t="s">
        <v>661</v>
      </c>
      <c r="E35" s="178">
        <v>52.82</v>
      </c>
      <c r="F35" s="178">
        <f t="shared" si="4"/>
        <v>26.41</v>
      </c>
      <c r="G35" s="179"/>
      <c r="H35" s="74"/>
    </row>
    <row r="36" spans="1:8" ht="12.75">
      <c r="A36" s="59" t="s">
        <v>657</v>
      </c>
      <c r="B36" s="59" t="s">
        <v>539</v>
      </c>
      <c r="C36" s="176" t="s">
        <v>321</v>
      </c>
      <c r="D36" s="275" t="s">
        <v>634</v>
      </c>
      <c r="E36" s="178">
        <v>27.62</v>
      </c>
      <c r="F36" s="178">
        <f aca="true" t="shared" si="5" ref="F36:F52">E36*1</f>
        <v>27.62</v>
      </c>
      <c r="G36" s="179"/>
      <c r="H36" s="180"/>
    </row>
    <row r="37" spans="1:8" ht="12.75">
      <c r="A37" s="59" t="s">
        <v>657</v>
      </c>
      <c r="B37" s="59" t="s">
        <v>539</v>
      </c>
      <c r="C37" s="176" t="s">
        <v>321</v>
      </c>
      <c r="D37" s="275" t="s">
        <v>633</v>
      </c>
      <c r="E37" s="178">
        <v>27.62</v>
      </c>
      <c r="F37" s="178">
        <f t="shared" si="5"/>
        <v>27.62</v>
      </c>
      <c r="G37" s="179"/>
      <c r="H37" s="180"/>
    </row>
    <row r="38" spans="1:8" ht="12.75" customHeight="1">
      <c r="A38" s="59" t="s">
        <v>662</v>
      </c>
      <c r="B38" s="59" t="s">
        <v>662</v>
      </c>
      <c r="C38" s="276" t="s">
        <v>117</v>
      </c>
      <c r="D38" s="275" t="s">
        <v>663</v>
      </c>
      <c r="E38" s="178">
        <v>39.24</v>
      </c>
      <c r="F38" s="178">
        <f t="shared" si="5"/>
        <v>39.24</v>
      </c>
      <c r="G38" s="179"/>
      <c r="H38" s="180"/>
    </row>
    <row r="39" spans="1:8" ht="25.5">
      <c r="A39" s="59" t="s">
        <v>662</v>
      </c>
      <c r="B39" s="59" t="s">
        <v>662</v>
      </c>
      <c r="C39" s="276" t="s">
        <v>117</v>
      </c>
      <c r="D39" s="275" t="s">
        <v>664</v>
      </c>
      <c r="E39" s="178">
        <v>11.85</v>
      </c>
      <c r="F39" s="178">
        <f t="shared" si="5"/>
        <v>11.85</v>
      </c>
      <c r="G39" s="179"/>
      <c r="H39" s="180"/>
    </row>
    <row r="40" spans="1:8" ht="25.5">
      <c r="A40" s="59" t="s">
        <v>662</v>
      </c>
      <c r="B40" s="59" t="s">
        <v>662</v>
      </c>
      <c r="C40" s="276" t="s">
        <v>117</v>
      </c>
      <c r="D40" s="275" t="s">
        <v>210</v>
      </c>
      <c r="E40" s="178">
        <v>117.6</v>
      </c>
      <c r="F40" s="178">
        <f t="shared" si="5"/>
        <v>117.6</v>
      </c>
      <c r="G40" s="179"/>
      <c r="H40" s="180"/>
    </row>
    <row r="41" spans="1:8" ht="25.5">
      <c r="A41" s="59" t="s">
        <v>662</v>
      </c>
      <c r="B41" s="59" t="s">
        <v>662</v>
      </c>
      <c r="C41" s="276" t="s">
        <v>117</v>
      </c>
      <c r="D41" s="275" t="s">
        <v>665</v>
      </c>
      <c r="E41" s="178">
        <v>110.29</v>
      </c>
      <c r="F41" s="178">
        <f t="shared" si="5"/>
        <v>110.29</v>
      </c>
      <c r="G41" s="179"/>
      <c r="H41" s="180"/>
    </row>
    <row r="42" spans="1:8" ht="25.5">
      <c r="A42" s="59" t="s">
        <v>662</v>
      </c>
      <c r="B42" s="59" t="s">
        <v>662</v>
      </c>
      <c r="C42" s="276" t="s">
        <v>117</v>
      </c>
      <c r="D42" s="275" t="s">
        <v>666</v>
      </c>
      <c r="E42" s="178">
        <v>17.5</v>
      </c>
      <c r="F42" s="178">
        <f t="shared" si="5"/>
        <v>17.5</v>
      </c>
      <c r="G42" s="179"/>
      <c r="H42" s="180"/>
    </row>
    <row r="43" spans="1:8" ht="25.5">
      <c r="A43" s="59" t="s">
        <v>662</v>
      </c>
      <c r="B43" s="59" t="s">
        <v>662</v>
      </c>
      <c r="C43" s="276" t="s">
        <v>117</v>
      </c>
      <c r="D43" s="275" t="s">
        <v>117</v>
      </c>
      <c r="E43" s="178">
        <v>273.56</v>
      </c>
      <c r="F43" s="178">
        <f t="shared" si="5"/>
        <v>273.56</v>
      </c>
      <c r="G43" s="179"/>
      <c r="H43" s="180"/>
    </row>
    <row r="44" spans="1:8" ht="25.5">
      <c r="A44" s="59" t="s">
        <v>662</v>
      </c>
      <c r="B44" s="59" t="s">
        <v>662</v>
      </c>
      <c r="C44" s="276" t="s">
        <v>117</v>
      </c>
      <c r="D44" s="275" t="s">
        <v>667</v>
      </c>
      <c r="E44" s="178">
        <v>16.97</v>
      </c>
      <c r="F44" s="178">
        <f t="shared" si="5"/>
        <v>16.97</v>
      </c>
      <c r="G44" s="179"/>
      <c r="H44" s="180"/>
    </row>
    <row r="45" spans="1:8" ht="25.5">
      <c r="A45" s="59" t="s">
        <v>662</v>
      </c>
      <c r="B45" s="59" t="s">
        <v>662</v>
      </c>
      <c r="C45" s="276" t="s">
        <v>117</v>
      </c>
      <c r="D45" s="275" t="s">
        <v>668</v>
      </c>
      <c r="E45" s="178">
        <v>19</v>
      </c>
      <c r="F45" s="178">
        <f t="shared" si="5"/>
        <v>19</v>
      </c>
      <c r="G45" s="179"/>
      <c r="H45" s="180"/>
    </row>
    <row r="46" spans="1:8" ht="25.5">
      <c r="A46" s="59" t="s">
        <v>662</v>
      </c>
      <c r="B46" s="59" t="s">
        <v>662</v>
      </c>
      <c r="C46" s="276" t="s">
        <v>117</v>
      </c>
      <c r="D46" s="275" t="s">
        <v>669</v>
      </c>
      <c r="E46" s="178">
        <v>8.73</v>
      </c>
      <c r="F46" s="178">
        <f t="shared" si="5"/>
        <v>8.73</v>
      </c>
      <c r="G46" s="179"/>
      <c r="H46" s="180"/>
    </row>
    <row r="47" spans="1:8" ht="25.5">
      <c r="A47" s="59" t="s">
        <v>662</v>
      </c>
      <c r="B47" s="59" t="s">
        <v>662</v>
      </c>
      <c r="C47" s="276" t="s">
        <v>117</v>
      </c>
      <c r="D47" s="275" t="s">
        <v>670</v>
      </c>
      <c r="E47" s="178">
        <v>14.52</v>
      </c>
      <c r="F47" s="178">
        <f t="shared" si="5"/>
        <v>14.52</v>
      </c>
      <c r="G47" s="179"/>
      <c r="H47" s="180"/>
    </row>
    <row r="48" spans="1:8" ht="25.5">
      <c r="A48" s="59" t="s">
        <v>662</v>
      </c>
      <c r="B48" s="59" t="s">
        <v>662</v>
      </c>
      <c r="C48" s="276" t="s">
        <v>117</v>
      </c>
      <c r="D48" s="275" t="s">
        <v>671</v>
      </c>
      <c r="E48" s="178">
        <v>12.25</v>
      </c>
      <c r="F48" s="178">
        <f t="shared" si="5"/>
        <v>12.25</v>
      </c>
      <c r="G48" s="179"/>
      <c r="H48" s="180"/>
    </row>
    <row r="49" spans="1:8" ht="25.5">
      <c r="A49" s="59" t="s">
        <v>662</v>
      </c>
      <c r="B49" s="59" t="s">
        <v>662</v>
      </c>
      <c r="C49" s="276" t="s">
        <v>117</v>
      </c>
      <c r="D49" s="275" t="s">
        <v>671</v>
      </c>
      <c r="E49" s="178">
        <v>12.58</v>
      </c>
      <c r="F49" s="178">
        <f t="shared" si="5"/>
        <v>12.58</v>
      </c>
      <c r="G49" s="179"/>
      <c r="H49" s="180"/>
    </row>
    <row r="50" spans="1:8" ht="25.5">
      <c r="A50" s="59" t="s">
        <v>662</v>
      </c>
      <c r="B50" s="59" t="s">
        <v>662</v>
      </c>
      <c r="C50" s="276" t="s">
        <v>117</v>
      </c>
      <c r="D50" s="277" t="s">
        <v>671</v>
      </c>
      <c r="E50" s="178">
        <v>12.6</v>
      </c>
      <c r="F50" s="178">
        <f t="shared" si="5"/>
        <v>12.6</v>
      </c>
      <c r="G50" s="179"/>
      <c r="H50" s="180"/>
    </row>
    <row r="51" spans="1:8" ht="25.5">
      <c r="A51" s="59" t="s">
        <v>662</v>
      </c>
      <c r="B51" s="59" t="s">
        <v>662</v>
      </c>
      <c r="C51" s="276" t="s">
        <v>117</v>
      </c>
      <c r="D51" s="277" t="s">
        <v>672</v>
      </c>
      <c r="E51" s="178">
        <v>6.68</v>
      </c>
      <c r="F51" s="178">
        <f t="shared" si="5"/>
        <v>6.68</v>
      </c>
      <c r="G51" s="179"/>
      <c r="H51" s="180"/>
    </row>
    <row r="52" spans="1:8" ht="25.5">
      <c r="A52" s="59" t="s">
        <v>662</v>
      </c>
      <c r="B52" s="59" t="s">
        <v>662</v>
      </c>
      <c r="C52" s="276" t="s">
        <v>117</v>
      </c>
      <c r="D52" s="277" t="s">
        <v>43</v>
      </c>
      <c r="E52" s="178">
        <v>97.68</v>
      </c>
      <c r="F52" s="178">
        <f t="shared" si="5"/>
        <v>97.68</v>
      </c>
      <c r="G52" s="179"/>
      <c r="H52" s="180"/>
    </row>
    <row r="53" spans="1:8" ht="25.5">
      <c r="A53" s="59" t="s">
        <v>662</v>
      </c>
      <c r="B53" s="59" t="s">
        <v>662</v>
      </c>
      <c r="C53" s="276" t="s">
        <v>117</v>
      </c>
      <c r="D53" s="277" t="s">
        <v>673</v>
      </c>
      <c r="E53" s="178">
        <v>9.18</v>
      </c>
      <c r="F53" s="178">
        <f aca="true" t="shared" si="6" ref="F53:F58">E53*2</f>
        <v>18.36</v>
      </c>
      <c r="G53" s="179"/>
      <c r="H53" s="180"/>
    </row>
    <row r="54" spans="1:8" ht="25.5">
      <c r="A54" s="59" t="s">
        <v>662</v>
      </c>
      <c r="B54" s="59" t="s">
        <v>662</v>
      </c>
      <c r="C54" s="276" t="s">
        <v>117</v>
      </c>
      <c r="D54" s="277" t="s">
        <v>674</v>
      </c>
      <c r="E54" s="178">
        <v>9.18</v>
      </c>
      <c r="F54" s="178">
        <f t="shared" si="6"/>
        <v>18.36</v>
      </c>
      <c r="G54" s="179"/>
      <c r="H54" s="180"/>
    </row>
    <row r="55" spans="1:8" ht="25.5">
      <c r="A55" s="59" t="s">
        <v>662</v>
      </c>
      <c r="B55" s="59" t="s">
        <v>662</v>
      </c>
      <c r="C55" s="276" t="s">
        <v>117</v>
      </c>
      <c r="D55" s="277" t="s">
        <v>675</v>
      </c>
      <c r="E55" s="178">
        <v>3.52</v>
      </c>
      <c r="F55" s="178">
        <f t="shared" si="6"/>
        <v>7.04</v>
      </c>
      <c r="G55" s="179"/>
      <c r="H55" s="180"/>
    </row>
    <row r="56" spans="1:8" ht="25.5">
      <c r="A56" s="59" t="s">
        <v>662</v>
      </c>
      <c r="B56" s="59" t="s">
        <v>662</v>
      </c>
      <c r="C56" s="276" t="s">
        <v>117</v>
      </c>
      <c r="D56" s="277" t="s">
        <v>676</v>
      </c>
      <c r="E56" s="178">
        <v>9.18</v>
      </c>
      <c r="F56" s="178">
        <f t="shared" si="6"/>
        <v>18.36</v>
      </c>
      <c r="G56" s="179"/>
      <c r="H56" s="180"/>
    </row>
    <row r="57" spans="1:8" ht="25.5">
      <c r="A57" s="59" t="s">
        <v>662</v>
      </c>
      <c r="B57" s="59" t="s">
        <v>662</v>
      </c>
      <c r="C57" s="276" t="s">
        <v>117</v>
      </c>
      <c r="D57" s="277" t="s">
        <v>677</v>
      </c>
      <c r="E57" s="178">
        <v>9.18</v>
      </c>
      <c r="F57" s="178">
        <f t="shared" si="6"/>
        <v>18.36</v>
      </c>
      <c r="G57" s="179"/>
      <c r="H57" s="180"/>
    </row>
    <row r="58" spans="1:8" ht="25.5">
      <c r="A58" s="59" t="s">
        <v>662</v>
      </c>
      <c r="B58" s="59" t="s">
        <v>662</v>
      </c>
      <c r="C58" s="276" t="s">
        <v>117</v>
      </c>
      <c r="D58" s="277" t="s">
        <v>678</v>
      </c>
      <c r="E58" s="178">
        <v>3.52</v>
      </c>
      <c r="F58" s="178">
        <f t="shared" si="6"/>
        <v>7.04</v>
      </c>
      <c r="G58" s="179"/>
      <c r="H58" s="180"/>
    </row>
    <row r="59" spans="1:8" ht="25.5">
      <c r="A59" s="59" t="s">
        <v>662</v>
      </c>
      <c r="B59" s="59" t="s">
        <v>662</v>
      </c>
      <c r="C59" s="276" t="s">
        <v>117</v>
      </c>
      <c r="D59" s="277" t="s">
        <v>73</v>
      </c>
      <c r="E59" s="178">
        <v>7</v>
      </c>
      <c r="F59" s="178">
        <f aca="true" t="shared" si="7" ref="F59:F60">E59*1</f>
        <v>7</v>
      </c>
      <c r="G59" s="179"/>
      <c r="H59" s="180"/>
    </row>
    <row r="60" spans="1:8" ht="25.5">
      <c r="A60" s="59" t="s">
        <v>662</v>
      </c>
      <c r="B60" s="59" t="s">
        <v>662</v>
      </c>
      <c r="C60" s="276" t="s">
        <v>117</v>
      </c>
      <c r="D60" s="277" t="s">
        <v>679</v>
      </c>
      <c r="E60" s="178">
        <v>3.75</v>
      </c>
      <c r="F60" s="178">
        <f t="shared" si="7"/>
        <v>3.75</v>
      </c>
      <c r="G60" s="179"/>
      <c r="H60" s="180"/>
    </row>
    <row r="61" spans="1:8" ht="12.75" customHeight="1">
      <c r="A61" s="196" t="s">
        <v>680</v>
      </c>
      <c r="B61" s="196" t="s">
        <v>680</v>
      </c>
      <c r="C61" s="276" t="s">
        <v>117</v>
      </c>
      <c r="D61" s="277" t="s">
        <v>681</v>
      </c>
      <c r="E61" s="178">
        <v>38.54</v>
      </c>
      <c r="F61" s="178">
        <f aca="true" t="shared" si="8" ref="F61:F80">E61*1/2</f>
        <v>19.27</v>
      </c>
      <c r="G61" s="179"/>
      <c r="H61" s="180"/>
    </row>
    <row r="62" spans="1:8" ht="25.5">
      <c r="A62" s="196" t="s">
        <v>680</v>
      </c>
      <c r="B62" s="196" t="s">
        <v>680</v>
      </c>
      <c r="C62" s="276" t="s">
        <v>117</v>
      </c>
      <c r="D62" s="277" t="s">
        <v>682</v>
      </c>
      <c r="E62" s="178">
        <v>117.6</v>
      </c>
      <c r="F62" s="178">
        <f t="shared" si="8"/>
        <v>58.8</v>
      </c>
      <c r="G62" s="179"/>
      <c r="H62" s="180"/>
    </row>
    <row r="63" spans="1:8" ht="25.5">
      <c r="A63" s="196" t="s">
        <v>680</v>
      </c>
      <c r="B63" s="196" t="s">
        <v>680</v>
      </c>
      <c r="C63" s="276" t="s">
        <v>117</v>
      </c>
      <c r="D63" s="277" t="s">
        <v>683</v>
      </c>
      <c r="E63" s="178">
        <v>27</v>
      </c>
      <c r="F63" s="178">
        <f t="shared" si="8"/>
        <v>13.5</v>
      </c>
      <c r="G63" s="179"/>
      <c r="H63" s="180"/>
    </row>
    <row r="64" spans="1:8" ht="25.5">
      <c r="A64" s="196" t="s">
        <v>680</v>
      </c>
      <c r="B64" s="196" t="s">
        <v>680</v>
      </c>
      <c r="C64" s="276" t="s">
        <v>117</v>
      </c>
      <c r="D64" s="277" t="s">
        <v>17</v>
      </c>
      <c r="E64" s="178">
        <v>71.46</v>
      </c>
      <c r="F64" s="178">
        <f t="shared" si="8"/>
        <v>35.73</v>
      </c>
      <c r="G64" s="179"/>
      <c r="H64" s="180"/>
    </row>
    <row r="65" spans="1:8" ht="25.5">
      <c r="A65" s="196" t="s">
        <v>680</v>
      </c>
      <c r="B65" s="196" t="s">
        <v>680</v>
      </c>
      <c r="C65" s="276" t="s">
        <v>117</v>
      </c>
      <c r="D65" s="277" t="s">
        <v>684</v>
      </c>
      <c r="E65" s="178">
        <v>38.12</v>
      </c>
      <c r="F65" s="178">
        <f t="shared" si="8"/>
        <v>19.06</v>
      </c>
      <c r="G65" s="179"/>
      <c r="H65" s="180"/>
    </row>
    <row r="66" spans="1:8" ht="25.5">
      <c r="A66" s="196" t="s">
        <v>680</v>
      </c>
      <c r="B66" s="196" t="s">
        <v>680</v>
      </c>
      <c r="C66" s="276" t="s">
        <v>117</v>
      </c>
      <c r="D66" s="277" t="s">
        <v>685</v>
      </c>
      <c r="E66" s="178">
        <v>18.75</v>
      </c>
      <c r="F66" s="178">
        <f t="shared" si="8"/>
        <v>9.375</v>
      </c>
      <c r="G66" s="179"/>
      <c r="H66" s="180"/>
    </row>
    <row r="67" spans="1:8" ht="25.5">
      <c r="A67" s="196" t="s">
        <v>680</v>
      </c>
      <c r="B67" s="196" t="s">
        <v>680</v>
      </c>
      <c r="C67" s="276" t="s">
        <v>117</v>
      </c>
      <c r="D67" s="277" t="s">
        <v>686</v>
      </c>
      <c r="E67" s="178">
        <v>18.75</v>
      </c>
      <c r="F67" s="178">
        <f t="shared" si="8"/>
        <v>9.375</v>
      </c>
      <c r="G67" s="179"/>
      <c r="H67" s="180"/>
    </row>
    <row r="68" spans="1:8" ht="25.5">
      <c r="A68" s="196" t="s">
        <v>680</v>
      </c>
      <c r="B68" s="196" t="s">
        <v>680</v>
      </c>
      <c r="C68" s="276" t="s">
        <v>117</v>
      </c>
      <c r="D68" s="277" t="s">
        <v>687</v>
      </c>
      <c r="E68" s="178">
        <v>38.12</v>
      </c>
      <c r="F68" s="178">
        <f t="shared" si="8"/>
        <v>19.06</v>
      </c>
      <c r="G68" s="179"/>
      <c r="H68" s="180"/>
    </row>
    <row r="69" spans="1:8" ht="25.5">
      <c r="A69" s="196" t="s">
        <v>680</v>
      </c>
      <c r="B69" s="196" t="s">
        <v>680</v>
      </c>
      <c r="C69" s="276" t="s">
        <v>117</v>
      </c>
      <c r="D69" s="277" t="s">
        <v>688</v>
      </c>
      <c r="E69" s="178">
        <v>18.75</v>
      </c>
      <c r="F69" s="178">
        <f t="shared" si="8"/>
        <v>9.375</v>
      </c>
      <c r="G69" s="179"/>
      <c r="H69" s="180"/>
    </row>
    <row r="70" spans="1:8" ht="25.5">
      <c r="A70" s="196" t="s">
        <v>680</v>
      </c>
      <c r="B70" s="196" t="s">
        <v>680</v>
      </c>
      <c r="C70" s="276" t="s">
        <v>117</v>
      </c>
      <c r="D70" s="277" t="s">
        <v>688</v>
      </c>
      <c r="E70" s="178">
        <v>18.75</v>
      </c>
      <c r="F70" s="178">
        <f t="shared" si="8"/>
        <v>9.375</v>
      </c>
      <c r="G70" s="179"/>
      <c r="H70" s="180"/>
    </row>
    <row r="71" spans="1:8" ht="25.5">
      <c r="A71" s="196" t="s">
        <v>680</v>
      </c>
      <c r="B71" s="196" t="s">
        <v>680</v>
      </c>
      <c r="C71" s="276" t="s">
        <v>117</v>
      </c>
      <c r="D71" s="277" t="s">
        <v>688</v>
      </c>
      <c r="E71" s="178">
        <v>18.75</v>
      </c>
      <c r="F71" s="178">
        <f t="shared" si="8"/>
        <v>9.375</v>
      </c>
      <c r="G71" s="179"/>
      <c r="H71" s="180"/>
    </row>
    <row r="72" spans="1:8" ht="25.5">
      <c r="A72" s="196" t="s">
        <v>680</v>
      </c>
      <c r="B72" s="196" t="s">
        <v>680</v>
      </c>
      <c r="C72" s="276" t="s">
        <v>117</v>
      </c>
      <c r="D72" s="277" t="s">
        <v>688</v>
      </c>
      <c r="E72" s="178">
        <v>18.75</v>
      </c>
      <c r="F72" s="178">
        <f t="shared" si="8"/>
        <v>9.375</v>
      </c>
      <c r="G72" s="179"/>
      <c r="H72" s="180"/>
    </row>
    <row r="73" spans="1:8" ht="25.5">
      <c r="A73" s="196" t="s">
        <v>680</v>
      </c>
      <c r="B73" s="196" t="s">
        <v>680</v>
      </c>
      <c r="C73" s="276" t="s">
        <v>117</v>
      </c>
      <c r="D73" s="277" t="s">
        <v>688</v>
      </c>
      <c r="E73" s="178">
        <v>18.75</v>
      </c>
      <c r="F73" s="178">
        <f t="shared" si="8"/>
        <v>9.375</v>
      </c>
      <c r="G73" s="179"/>
      <c r="H73" s="180"/>
    </row>
    <row r="74" spans="1:8" ht="25.5">
      <c r="A74" s="196" t="s">
        <v>680</v>
      </c>
      <c r="B74" s="196" t="s">
        <v>680</v>
      </c>
      <c r="C74" s="276" t="s">
        <v>117</v>
      </c>
      <c r="D74" s="277" t="s">
        <v>688</v>
      </c>
      <c r="E74" s="178">
        <v>18.75</v>
      </c>
      <c r="F74" s="178">
        <f t="shared" si="8"/>
        <v>9.375</v>
      </c>
      <c r="G74" s="179"/>
      <c r="H74" s="180"/>
    </row>
    <row r="75" spans="1:8" ht="25.5">
      <c r="A75" s="196" t="s">
        <v>680</v>
      </c>
      <c r="B75" s="196" t="s">
        <v>680</v>
      </c>
      <c r="C75" s="276" t="s">
        <v>117</v>
      </c>
      <c r="D75" s="277" t="s">
        <v>689</v>
      </c>
      <c r="E75" s="178">
        <v>18.6</v>
      </c>
      <c r="F75" s="178">
        <f t="shared" si="8"/>
        <v>9.3</v>
      </c>
      <c r="G75" s="179"/>
      <c r="H75" s="180"/>
    </row>
    <row r="76" spans="1:8" ht="25.5">
      <c r="A76" s="196" t="s">
        <v>680</v>
      </c>
      <c r="B76" s="196" t="s">
        <v>680</v>
      </c>
      <c r="C76" s="276" t="s">
        <v>117</v>
      </c>
      <c r="D76" s="277" t="s">
        <v>690</v>
      </c>
      <c r="E76" s="178">
        <v>18.75</v>
      </c>
      <c r="F76" s="178">
        <f t="shared" si="8"/>
        <v>9.375</v>
      </c>
      <c r="G76" s="179"/>
      <c r="H76" s="180"/>
    </row>
    <row r="77" spans="1:8" ht="25.5">
      <c r="A77" s="196" t="s">
        <v>680</v>
      </c>
      <c r="B77" s="196" t="s">
        <v>680</v>
      </c>
      <c r="C77" s="276" t="s">
        <v>117</v>
      </c>
      <c r="D77" s="277" t="s">
        <v>691</v>
      </c>
      <c r="E77" s="178">
        <v>18.75</v>
      </c>
      <c r="F77" s="178">
        <f t="shared" si="8"/>
        <v>9.375</v>
      </c>
      <c r="G77" s="179"/>
      <c r="H77" s="180"/>
    </row>
    <row r="78" spans="1:8" ht="25.5">
      <c r="A78" s="196" t="s">
        <v>680</v>
      </c>
      <c r="B78" s="196" t="s">
        <v>680</v>
      </c>
      <c r="C78" s="276" t="s">
        <v>117</v>
      </c>
      <c r="D78" s="277" t="s">
        <v>692</v>
      </c>
      <c r="E78" s="178">
        <v>18.75</v>
      </c>
      <c r="F78" s="178">
        <f t="shared" si="8"/>
        <v>9.375</v>
      </c>
      <c r="G78" s="179"/>
      <c r="H78" s="180"/>
    </row>
    <row r="79" spans="1:8" ht="25.5">
      <c r="A79" s="196" t="s">
        <v>680</v>
      </c>
      <c r="B79" s="196" t="s">
        <v>680</v>
      </c>
      <c r="C79" s="276" t="s">
        <v>117</v>
      </c>
      <c r="D79" s="277" t="s">
        <v>693</v>
      </c>
      <c r="E79" s="178">
        <v>37.66</v>
      </c>
      <c r="F79" s="178">
        <f t="shared" si="8"/>
        <v>18.83</v>
      </c>
      <c r="G79" s="179"/>
      <c r="H79" s="180"/>
    </row>
    <row r="80" spans="1:8" ht="25.5">
      <c r="A80" s="196" t="s">
        <v>680</v>
      </c>
      <c r="B80" s="196" t="s">
        <v>680</v>
      </c>
      <c r="C80" s="276" t="s">
        <v>117</v>
      </c>
      <c r="D80" s="277" t="s">
        <v>86</v>
      </c>
      <c r="E80" s="178">
        <v>24.43</v>
      </c>
      <c r="F80" s="178">
        <f t="shared" si="8"/>
        <v>12.215</v>
      </c>
      <c r="G80" s="179"/>
      <c r="H80" s="180"/>
    </row>
    <row r="81" spans="1:8" ht="25.5">
      <c r="A81" s="196" t="s">
        <v>680</v>
      </c>
      <c r="B81" s="196" t="s">
        <v>680</v>
      </c>
      <c r="C81" s="276" t="s">
        <v>117</v>
      </c>
      <c r="D81" s="277" t="s">
        <v>328</v>
      </c>
      <c r="E81" s="178">
        <v>21.37</v>
      </c>
      <c r="F81" s="178">
        <f aca="true" t="shared" si="9" ref="F81:F82">E81*1</f>
        <v>21.37</v>
      </c>
      <c r="G81" s="179"/>
      <c r="H81" s="180"/>
    </row>
    <row r="82" spans="1:8" ht="25.5">
      <c r="A82" s="196" t="s">
        <v>680</v>
      </c>
      <c r="B82" s="196" t="s">
        <v>680</v>
      </c>
      <c r="C82" s="276" t="s">
        <v>117</v>
      </c>
      <c r="D82" s="277" t="s">
        <v>326</v>
      </c>
      <c r="E82" s="178">
        <v>21.37</v>
      </c>
      <c r="F82" s="178">
        <f t="shared" si="9"/>
        <v>21.37</v>
      </c>
      <c r="G82" s="179"/>
      <c r="H82" s="180"/>
    </row>
    <row r="83" spans="1:8" ht="25.5">
      <c r="A83" s="196" t="s">
        <v>680</v>
      </c>
      <c r="B83" s="196" t="s">
        <v>680</v>
      </c>
      <c r="C83" s="276" t="s">
        <v>117</v>
      </c>
      <c r="D83" s="278" t="s">
        <v>73</v>
      </c>
      <c r="E83" s="279">
        <v>22.26</v>
      </c>
      <c r="F83" s="178">
        <f aca="true" t="shared" si="10" ref="F83:F105">E83*1/2</f>
        <v>11.13</v>
      </c>
      <c r="G83" s="179"/>
      <c r="H83" s="194"/>
    </row>
    <row r="84" spans="1:9" ht="12.75" customHeight="1">
      <c r="A84" s="59" t="s">
        <v>112</v>
      </c>
      <c r="B84" s="59" t="s">
        <v>112</v>
      </c>
      <c r="C84" s="59" t="s">
        <v>694</v>
      </c>
      <c r="D84" s="272" t="s">
        <v>337</v>
      </c>
      <c r="E84" s="215">
        <v>76.8</v>
      </c>
      <c r="F84" s="215">
        <f t="shared" si="10"/>
        <v>38.4</v>
      </c>
      <c r="G84" s="179"/>
      <c r="H84" s="74"/>
      <c r="I84" s="123"/>
    </row>
    <row r="85" spans="1:9" ht="25.5">
      <c r="A85" s="59" t="s">
        <v>112</v>
      </c>
      <c r="B85" s="59" t="s">
        <v>112</v>
      </c>
      <c r="C85" s="59" t="s">
        <v>694</v>
      </c>
      <c r="D85" s="272" t="s">
        <v>695</v>
      </c>
      <c r="E85" s="215">
        <v>76.8</v>
      </c>
      <c r="F85" s="215">
        <f t="shared" si="10"/>
        <v>38.4</v>
      </c>
      <c r="G85" s="179"/>
      <c r="H85" s="74"/>
      <c r="I85" s="123"/>
    </row>
    <row r="86" spans="1:9" ht="25.5">
      <c r="A86" s="59" t="s">
        <v>112</v>
      </c>
      <c r="B86" s="59" t="s">
        <v>112</v>
      </c>
      <c r="C86" s="59" t="s">
        <v>694</v>
      </c>
      <c r="D86" s="272" t="s">
        <v>696</v>
      </c>
      <c r="E86" s="215">
        <v>76.8</v>
      </c>
      <c r="F86" s="215">
        <f t="shared" si="10"/>
        <v>38.4</v>
      </c>
      <c r="G86" s="179"/>
      <c r="H86" s="74"/>
      <c r="I86" s="123"/>
    </row>
    <row r="87" spans="1:9" ht="25.5">
      <c r="A87" s="59" t="s">
        <v>112</v>
      </c>
      <c r="B87" s="59" t="s">
        <v>112</v>
      </c>
      <c r="C87" s="59" t="s">
        <v>694</v>
      </c>
      <c r="D87" s="272" t="s">
        <v>697</v>
      </c>
      <c r="E87" s="215">
        <v>76.8</v>
      </c>
      <c r="F87" s="215">
        <f t="shared" si="10"/>
        <v>38.4</v>
      </c>
      <c r="G87" s="179"/>
      <c r="H87" s="74"/>
      <c r="I87" s="123"/>
    </row>
    <row r="88" spans="1:9" ht="25.5">
      <c r="A88" s="59" t="s">
        <v>112</v>
      </c>
      <c r="B88" s="59" t="s">
        <v>112</v>
      </c>
      <c r="C88" s="59" t="s">
        <v>694</v>
      </c>
      <c r="D88" s="272" t="s">
        <v>125</v>
      </c>
      <c r="E88" s="215">
        <v>71.91</v>
      </c>
      <c r="F88" s="215">
        <f t="shared" si="10"/>
        <v>35.955</v>
      </c>
      <c r="G88" s="179"/>
      <c r="H88" s="74"/>
      <c r="I88" s="123"/>
    </row>
    <row r="89" spans="1:9" ht="25.5">
      <c r="A89" s="59" t="s">
        <v>112</v>
      </c>
      <c r="B89" s="59" t="s">
        <v>112</v>
      </c>
      <c r="C89" s="59" t="s">
        <v>694</v>
      </c>
      <c r="D89" s="272" t="s">
        <v>698</v>
      </c>
      <c r="E89" s="215">
        <v>75.98</v>
      </c>
      <c r="F89" s="215">
        <f t="shared" si="10"/>
        <v>37.99</v>
      </c>
      <c r="G89" s="179"/>
      <c r="H89" s="74"/>
      <c r="I89" s="123"/>
    </row>
    <row r="90" spans="1:8" ht="25.5">
      <c r="A90" s="59" t="s">
        <v>112</v>
      </c>
      <c r="B90" s="59" t="s">
        <v>112</v>
      </c>
      <c r="C90" s="59" t="s">
        <v>694</v>
      </c>
      <c r="D90" s="272" t="s">
        <v>699</v>
      </c>
      <c r="E90" s="215">
        <v>76.62</v>
      </c>
      <c r="F90" s="215">
        <f t="shared" si="10"/>
        <v>38.31</v>
      </c>
      <c r="G90" s="179"/>
      <c r="H90" s="74"/>
    </row>
    <row r="91" spans="1:8" ht="25.5">
      <c r="A91" s="59" t="s">
        <v>112</v>
      </c>
      <c r="B91" s="59" t="s">
        <v>112</v>
      </c>
      <c r="C91" s="59" t="s">
        <v>694</v>
      </c>
      <c r="D91" s="272" t="s">
        <v>700</v>
      </c>
      <c r="E91" s="215">
        <v>159.35</v>
      </c>
      <c r="F91" s="215">
        <f t="shared" si="10"/>
        <v>79.675</v>
      </c>
      <c r="G91" s="179"/>
      <c r="H91" s="74"/>
    </row>
    <row r="92" spans="1:8" ht="25.5">
      <c r="A92" s="59" t="s">
        <v>112</v>
      </c>
      <c r="B92" s="59" t="s">
        <v>112</v>
      </c>
      <c r="C92" s="59" t="s">
        <v>694</v>
      </c>
      <c r="D92" s="272" t="s">
        <v>701</v>
      </c>
      <c r="E92" s="215">
        <v>142.86</v>
      </c>
      <c r="F92" s="215">
        <f t="shared" si="10"/>
        <v>71.43</v>
      </c>
      <c r="G92" s="179"/>
      <c r="H92" s="74"/>
    </row>
    <row r="93" spans="1:10" ht="25.5">
      <c r="A93" s="59" t="s">
        <v>112</v>
      </c>
      <c r="B93" s="59" t="s">
        <v>112</v>
      </c>
      <c r="C93" s="59" t="s">
        <v>694</v>
      </c>
      <c r="D93" s="272" t="s">
        <v>702</v>
      </c>
      <c r="E93" s="215">
        <v>106.76</v>
      </c>
      <c r="F93" s="215">
        <f t="shared" si="10"/>
        <v>53.38</v>
      </c>
      <c r="G93" s="179"/>
      <c r="H93" s="74"/>
      <c r="J93" s="96"/>
    </row>
    <row r="94" spans="1:8" ht="25.5">
      <c r="A94" s="59" t="s">
        <v>112</v>
      </c>
      <c r="B94" s="59" t="s">
        <v>112</v>
      </c>
      <c r="C94" s="59" t="s">
        <v>694</v>
      </c>
      <c r="D94" s="272" t="s">
        <v>703</v>
      </c>
      <c r="E94" s="215">
        <v>106.86</v>
      </c>
      <c r="F94" s="215">
        <f t="shared" si="10"/>
        <v>53.43</v>
      </c>
      <c r="G94" s="179"/>
      <c r="H94" s="74"/>
    </row>
    <row r="95" spans="1:8" ht="25.5">
      <c r="A95" s="59" t="s">
        <v>112</v>
      </c>
      <c r="B95" s="59" t="s">
        <v>112</v>
      </c>
      <c r="C95" s="59" t="s">
        <v>694</v>
      </c>
      <c r="D95" s="272" t="s">
        <v>704</v>
      </c>
      <c r="E95" s="215">
        <v>144.62</v>
      </c>
      <c r="F95" s="215">
        <f t="shared" si="10"/>
        <v>72.31</v>
      </c>
      <c r="G95" s="179"/>
      <c r="H95" s="74"/>
    </row>
    <row r="96" spans="1:8" ht="25.5">
      <c r="A96" s="59" t="s">
        <v>112</v>
      </c>
      <c r="B96" s="59" t="s">
        <v>112</v>
      </c>
      <c r="C96" s="59" t="s">
        <v>694</v>
      </c>
      <c r="D96" s="272" t="s">
        <v>705</v>
      </c>
      <c r="E96" s="215">
        <v>11.4</v>
      </c>
      <c r="F96" s="215">
        <f t="shared" si="10"/>
        <v>5.7</v>
      </c>
      <c r="G96" s="179"/>
      <c r="H96" s="180"/>
    </row>
    <row r="97" spans="1:8" ht="25.5">
      <c r="A97" s="59" t="s">
        <v>112</v>
      </c>
      <c r="B97" s="59" t="s">
        <v>112</v>
      </c>
      <c r="C97" s="59" t="s">
        <v>694</v>
      </c>
      <c r="D97" s="272" t="s">
        <v>706</v>
      </c>
      <c r="E97" s="215">
        <v>28</v>
      </c>
      <c r="F97" s="215">
        <f t="shared" si="10"/>
        <v>14</v>
      </c>
      <c r="G97" s="179"/>
      <c r="H97" s="74"/>
    </row>
    <row r="98" spans="1:8" ht="25.5">
      <c r="A98" s="59" t="s">
        <v>112</v>
      </c>
      <c r="B98" s="59" t="s">
        <v>112</v>
      </c>
      <c r="C98" s="59" t="s">
        <v>694</v>
      </c>
      <c r="D98" s="272" t="s">
        <v>707</v>
      </c>
      <c r="E98" s="215">
        <v>24.73</v>
      </c>
      <c r="F98" s="215">
        <f t="shared" si="10"/>
        <v>12.365</v>
      </c>
      <c r="G98" s="179"/>
      <c r="H98" s="74"/>
    </row>
    <row r="99" spans="1:8" ht="25.5">
      <c r="A99" s="59" t="s">
        <v>112</v>
      </c>
      <c r="B99" s="59" t="s">
        <v>112</v>
      </c>
      <c r="C99" s="59" t="s">
        <v>694</v>
      </c>
      <c r="D99" s="272" t="s">
        <v>11</v>
      </c>
      <c r="E99" s="215">
        <v>22.2</v>
      </c>
      <c r="F99" s="215">
        <f t="shared" si="10"/>
        <v>11.1</v>
      </c>
      <c r="G99" s="179"/>
      <c r="H99" s="180"/>
    </row>
    <row r="100" spans="1:8" ht="25.5">
      <c r="A100" s="59" t="s">
        <v>112</v>
      </c>
      <c r="B100" s="59" t="s">
        <v>112</v>
      </c>
      <c r="C100" s="59" t="s">
        <v>694</v>
      </c>
      <c r="D100" s="272" t="s">
        <v>12</v>
      </c>
      <c r="E100" s="215">
        <v>15.28</v>
      </c>
      <c r="F100" s="215">
        <f t="shared" si="10"/>
        <v>7.64</v>
      </c>
      <c r="G100" s="179"/>
      <c r="H100" s="180"/>
    </row>
    <row r="101" spans="1:9" ht="25.5">
      <c r="A101" s="59" t="s">
        <v>112</v>
      </c>
      <c r="B101" s="59" t="s">
        <v>112</v>
      </c>
      <c r="C101" s="59" t="s">
        <v>694</v>
      </c>
      <c r="D101" s="272" t="s">
        <v>708</v>
      </c>
      <c r="E101" s="215">
        <v>8.3</v>
      </c>
      <c r="F101" s="215">
        <f t="shared" si="10"/>
        <v>4.15</v>
      </c>
      <c r="G101" s="179"/>
      <c r="H101" s="74"/>
      <c r="I101" s="123"/>
    </row>
    <row r="102" spans="1:9" ht="25.5">
      <c r="A102" s="59" t="s">
        <v>112</v>
      </c>
      <c r="B102" s="59" t="s">
        <v>112</v>
      </c>
      <c r="C102" s="59" t="s">
        <v>694</v>
      </c>
      <c r="D102" s="272" t="s">
        <v>709</v>
      </c>
      <c r="E102" s="215">
        <v>8.3</v>
      </c>
      <c r="F102" s="215">
        <f t="shared" si="10"/>
        <v>4.15</v>
      </c>
      <c r="G102" s="179"/>
      <c r="H102" s="74"/>
      <c r="I102" s="123"/>
    </row>
    <row r="103" spans="1:9" ht="25.5">
      <c r="A103" s="59" t="s">
        <v>112</v>
      </c>
      <c r="B103" s="59" t="s">
        <v>112</v>
      </c>
      <c r="C103" s="59" t="s">
        <v>694</v>
      </c>
      <c r="D103" s="272" t="s">
        <v>710</v>
      </c>
      <c r="E103" s="215">
        <v>4</v>
      </c>
      <c r="F103" s="215">
        <f t="shared" si="10"/>
        <v>2</v>
      </c>
      <c r="G103" s="179"/>
      <c r="H103" s="74"/>
      <c r="I103" s="123"/>
    </row>
    <row r="104" spans="1:9" ht="25.5">
      <c r="A104" s="59" t="s">
        <v>112</v>
      </c>
      <c r="B104" s="59" t="s">
        <v>112</v>
      </c>
      <c r="C104" s="59" t="s">
        <v>694</v>
      </c>
      <c r="D104" s="272" t="s">
        <v>711</v>
      </c>
      <c r="E104" s="215">
        <v>7.84</v>
      </c>
      <c r="F104" s="215">
        <f t="shared" si="10"/>
        <v>3.92</v>
      </c>
      <c r="G104" s="179"/>
      <c r="H104" s="74"/>
      <c r="I104" s="123"/>
    </row>
    <row r="105" spans="1:9" ht="25.5">
      <c r="A105" s="59" t="s">
        <v>112</v>
      </c>
      <c r="B105" s="59" t="s">
        <v>112</v>
      </c>
      <c r="C105" s="59" t="s">
        <v>694</v>
      </c>
      <c r="D105" s="272" t="s">
        <v>712</v>
      </c>
      <c r="E105" s="215">
        <v>4</v>
      </c>
      <c r="F105" s="215">
        <f t="shared" si="10"/>
        <v>2</v>
      </c>
      <c r="G105" s="179"/>
      <c r="H105" s="74"/>
      <c r="I105" s="123"/>
    </row>
    <row r="106" spans="1:8" ht="25.5">
      <c r="A106" s="59" t="s">
        <v>112</v>
      </c>
      <c r="B106" s="59" t="s">
        <v>112</v>
      </c>
      <c r="C106" s="59" t="s">
        <v>694</v>
      </c>
      <c r="D106" s="272" t="s">
        <v>326</v>
      </c>
      <c r="E106" s="215">
        <v>26.58</v>
      </c>
      <c r="F106" s="215">
        <f aca="true" t="shared" si="11" ref="F106:F109">E106*1</f>
        <v>26.58</v>
      </c>
      <c r="G106" s="179"/>
      <c r="H106" s="180"/>
    </row>
    <row r="107" spans="1:8" ht="25.5">
      <c r="A107" s="59" t="s">
        <v>112</v>
      </c>
      <c r="B107" s="59" t="s">
        <v>112</v>
      </c>
      <c r="C107" s="59" t="s">
        <v>694</v>
      </c>
      <c r="D107" s="272" t="s">
        <v>328</v>
      </c>
      <c r="E107" s="215">
        <v>26.58</v>
      </c>
      <c r="F107" s="215">
        <f t="shared" si="11"/>
        <v>26.58</v>
      </c>
      <c r="G107" s="179"/>
      <c r="H107" s="180"/>
    </row>
    <row r="108" spans="1:8" ht="25.5">
      <c r="A108" s="59" t="s">
        <v>112</v>
      </c>
      <c r="B108" s="59" t="s">
        <v>112</v>
      </c>
      <c r="C108" s="59" t="s">
        <v>694</v>
      </c>
      <c r="D108" s="272" t="s">
        <v>713</v>
      </c>
      <c r="E108" s="215">
        <v>49.12</v>
      </c>
      <c r="F108" s="215">
        <f t="shared" si="11"/>
        <v>49.12</v>
      </c>
      <c r="G108" s="179"/>
      <c r="H108" s="180"/>
    </row>
    <row r="109" spans="1:8" ht="25.5">
      <c r="A109" s="59" t="s">
        <v>112</v>
      </c>
      <c r="B109" s="59" t="s">
        <v>112</v>
      </c>
      <c r="C109" s="59" t="s">
        <v>694</v>
      </c>
      <c r="D109" s="272" t="s">
        <v>714</v>
      </c>
      <c r="E109" s="215">
        <v>48.71</v>
      </c>
      <c r="F109" s="215">
        <f t="shared" si="11"/>
        <v>48.71</v>
      </c>
      <c r="G109" s="179"/>
      <c r="H109" s="180"/>
    </row>
    <row r="110" spans="1:8" ht="25.5">
      <c r="A110" s="59" t="s">
        <v>112</v>
      </c>
      <c r="B110" s="59" t="s">
        <v>112</v>
      </c>
      <c r="C110" s="59" t="s">
        <v>694</v>
      </c>
      <c r="D110" s="272" t="s">
        <v>715</v>
      </c>
      <c r="E110" s="215">
        <v>2.4</v>
      </c>
      <c r="F110" s="215">
        <f aca="true" t="shared" si="12" ref="F110:F115">E110*1/2</f>
        <v>1.2</v>
      </c>
      <c r="G110" s="179"/>
      <c r="H110" s="180"/>
    </row>
    <row r="111" spans="1:8" ht="25.5">
      <c r="A111" s="59" t="s">
        <v>112</v>
      </c>
      <c r="B111" s="59" t="s">
        <v>112</v>
      </c>
      <c r="C111" s="59" t="s">
        <v>694</v>
      </c>
      <c r="D111" s="275" t="s">
        <v>715</v>
      </c>
      <c r="E111" s="178">
        <v>2.3</v>
      </c>
      <c r="F111" s="215">
        <f t="shared" si="12"/>
        <v>1.15</v>
      </c>
      <c r="G111" s="179"/>
      <c r="H111" s="180"/>
    </row>
    <row r="112" spans="1:8" ht="25.5">
      <c r="A112" s="59" t="s">
        <v>112</v>
      </c>
      <c r="B112" s="59" t="s">
        <v>112</v>
      </c>
      <c r="C112" s="59" t="s">
        <v>694</v>
      </c>
      <c r="D112" s="275" t="s">
        <v>17</v>
      </c>
      <c r="E112" s="178">
        <v>117.31</v>
      </c>
      <c r="F112" s="215">
        <f t="shared" si="12"/>
        <v>58.655</v>
      </c>
      <c r="G112" s="179"/>
      <c r="H112" s="180"/>
    </row>
    <row r="113" spans="1:8" ht="25.5">
      <c r="A113" s="59" t="s">
        <v>112</v>
      </c>
      <c r="B113" s="59" t="s">
        <v>112</v>
      </c>
      <c r="C113" s="59" t="s">
        <v>694</v>
      </c>
      <c r="D113" s="275" t="s">
        <v>716</v>
      </c>
      <c r="E113" s="178">
        <v>75.79</v>
      </c>
      <c r="F113" s="215">
        <f t="shared" si="12"/>
        <v>37.895</v>
      </c>
      <c r="G113" s="179"/>
      <c r="H113" s="180"/>
    </row>
    <row r="114" spans="1:8" ht="25.5">
      <c r="A114" s="59" t="s">
        <v>112</v>
      </c>
      <c r="B114" s="59" t="s">
        <v>112</v>
      </c>
      <c r="C114" s="59" t="s">
        <v>694</v>
      </c>
      <c r="D114" s="275" t="s">
        <v>717</v>
      </c>
      <c r="E114" s="178">
        <v>35.8</v>
      </c>
      <c r="F114" s="215">
        <f t="shared" si="12"/>
        <v>17.9</v>
      </c>
      <c r="G114" s="179"/>
      <c r="H114" s="180"/>
    </row>
    <row r="115" spans="1:8" ht="25.5">
      <c r="A115" s="59" t="s">
        <v>112</v>
      </c>
      <c r="B115" s="59" t="s">
        <v>112</v>
      </c>
      <c r="C115" s="59" t="s">
        <v>694</v>
      </c>
      <c r="D115" s="275" t="s">
        <v>718</v>
      </c>
      <c r="E115" s="178">
        <v>25.56</v>
      </c>
      <c r="F115" s="215">
        <f t="shared" si="12"/>
        <v>12.78</v>
      </c>
      <c r="G115" s="179"/>
      <c r="H115" s="180"/>
    </row>
    <row r="116" spans="1:8" ht="12.75">
      <c r="A116" s="124"/>
      <c r="B116" s="124"/>
      <c r="C116" s="124"/>
      <c r="D116" s="125"/>
      <c r="E116" s="126"/>
      <c r="F116" s="126"/>
      <c r="G116" s="126"/>
      <c r="H116" s="127"/>
    </row>
    <row r="117" spans="1:8" ht="12.75">
      <c r="A117" s="124"/>
      <c r="B117" s="124"/>
      <c r="C117" s="124"/>
      <c r="D117" s="128"/>
      <c r="E117" s="126"/>
      <c r="F117" s="126"/>
      <c r="G117" s="126"/>
      <c r="H117" s="127"/>
    </row>
    <row r="118" spans="1:8" ht="12.75">
      <c r="A118" s="124"/>
      <c r="B118" s="124"/>
      <c r="C118" s="124"/>
      <c r="D118" s="128"/>
      <c r="E118" s="126"/>
      <c r="F118" s="126"/>
      <c r="G118" s="126"/>
      <c r="H118" s="127"/>
    </row>
    <row r="119" spans="1:8" ht="12.75">
      <c r="A119" s="81"/>
      <c r="C119" s="81"/>
      <c r="D119" s="81"/>
      <c r="E119" s="81"/>
      <c r="F119" s="81"/>
      <c r="G119" s="81"/>
      <c r="H119" s="81"/>
    </row>
    <row r="120" spans="1:8" ht="12.75">
      <c r="A120" s="82"/>
      <c r="B120" s="102"/>
      <c r="C120" s="83"/>
      <c r="D120" s="84"/>
      <c r="F120" s="136"/>
      <c r="G120" s="136"/>
      <c r="H120" s="136"/>
    </row>
    <row r="121" spans="1:8" ht="38.25" customHeight="1">
      <c r="A121" s="113"/>
      <c r="B121" s="113"/>
      <c r="C121" s="137"/>
      <c r="D121" s="138"/>
      <c r="F121" s="127"/>
      <c r="G121" s="127"/>
      <c r="H121" s="136"/>
    </row>
    <row r="122" spans="1:8" ht="12.75">
      <c r="A122" s="113"/>
      <c r="B122" s="113"/>
      <c r="C122" s="137"/>
      <c r="D122" s="138"/>
      <c r="F122" s="127"/>
      <c r="G122" s="127"/>
      <c r="H122" s="136"/>
    </row>
    <row r="123" spans="1:8" ht="12.75">
      <c r="A123" s="113"/>
      <c r="B123" s="113"/>
      <c r="C123" s="137"/>
      <c r="D123" s="138"/>
      <c r="F123" s="127"/>
      <c r="G123" s="127"/>
      <c r="H123" s="136"/>
    </row>
    <row r="124" spans="1:7" ht="25.5" customHeight="1">
      <c r="A124" s="139"/>
      <c r="B124" s="113"/>
      <c r="C124" s="137"/>
      <c r="D124" s="138"/>
      <c r="F124" s="135"/>
      <c r="G124" s="135"/>
    </row>
    <row r="125" spans="1:7" ht="12.75">
      <c r="A125" s="139"/>
      <c r="B125" s="113"/>
      <c r="C125" s="137"/>
      <c r="D125" s="138"/>
      <c r="F125" s="135"/>
      <c r="G125" s="135"/>
    </row>
    <row r="126" spans="2:8" ht="12.75">
      <c r="B126" s="129"/>
      <c r="C126" s="130"/>
      <c r="D126" s="133"/>
      <c r="E126" s="134"/>
      <c r="F126" s="134"/>
      <c r="G126" s="134"/>
      <c r="H126" s="135"/>
    </row>
  </sheetData>
  <sheetProtection selectLockedCells="1" selectUnlockedCells="1"/>
  <mergeCells count="1">
    <mergeCell ref="J4:K4"/>
  </mergeCells>
  <printOptions horizontalCentered="1"/>
  <pageMargins left="0.5118055555555555" right="0.5118055555555555" top="0.5902777777777778" bottom="0.2847222222222222"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53"/>
  </sheetPr>
  <dimension ref="A1:J95"/>
  <sheetViews>
    <sheetView zoomScale="130" zoomScaleNormal="130" workbookViewId="0" topLeftCell="A70">
      <selection activeCell="F3" sqref="F3"/>
    </sheetView>
  </sheetViews>
  <sheetFormatPr defaultColWidth="8.00390625" defaultRowHeight="14.25"/>
  <cols>
    <col min="1" max="1" width="12.25390625" style="88" customWidth="1"/>
    <col min="2" max="2" width="17.00390625" style="66" customWidth="1"/>
    <col min="3" max="3" width="25.00390625" style="88" customWidth="1"/>
    <col min="4" max="4" width="9.00390625" style="88" customWidth="1"/>
    <col min="5" max="5" width="9.00390625" style="280" hidden="1" customWidth="1"/>
    <col min="6" max="6" width="18.625" style="280" customWidth="1"/>
    <col min="7" max="7" width="18.875" style="88" customWidth="1"/>
    <col min="8" max="8" width="9.00390625" style="88" customWidth="1"/>
    <col min="9" max="9" width="18.25390625" style="88" customWidth="1"/>
    <col min="10" max="16384" width="9.00390625" style="88" customWidth="1"/>
  </cols>
  <sheetData>
    <row r="1" spans="1:8" ht="12.75">
      <c r="A1" s="281" t="s">
        <v>1046</v>
      </c>
      <c r="B1" s="281"/>
      <c r="C1" s="281"/>
      <c r="D1" s="282"/>
      <c r="E1" s="282"/>
      <c r="F1" s="282"/>
      <c r="G1" s="282"/>
      <c r="H1" s="64"/>
    </row>
    <row r="2" spans="1:8" ht="12.75">
      <c r="A2" s="64"/>
      <c r="B2" s="64"/>
      <c r="C2" s="64"/>
      <c r="D2" s="64"/>
      <c r="E2" s="64"/>
      <c r="F2" s="64"/>
      <c r="G2" s="64"/>
      <c r="H2" s="64"/>
    </row>
    <row r="3" spans="1:8" ht="38.25">
      <c r="A3" s="57" t="s">
        <v>1</v>
      </c>
      <c r="B3" s="57" t="s">
        <v>2</v>
      </c>
      <c r="C3" s="57" t="s">
        <v>3</v>
      </c>
      <c r="D3" s="57" t="s">
        <v>4</v>
      </c>
      <c r="E3" s="57" t="s">
        <v>543</v>
      </c>
      <c r="F3" s="70" t="s">
        <v>6</v>
      </c>
      <c r="G3" s="71" t="s">
        <v>7</v>
      </c>
      <c r="H3" s="64"/>
    </row>
    <row r="4" spans="1:10" ht="12.75" customHeight="1">
      <c r="A4" s="59" t="s">
        <v>626</v>
      </c>
      <c r="B4" s="59" t="s">
        <v>540</v>
      </c>
      <c r="C4" s="260" t="s">
        <v>541</v>
      </c>
      <c r="D4" s="283">
        <v>4.05</v>
      </c>
      <c r="E4" s="283">
        <f aca="true" t="shared" si="0" ref="E4:E5">D4*1/2</f>
        <v>2.025</v>
      </c>
      <c r="F4" s="284"/>
      <c r="G4" s="285"/>
      <c r="I4" s="108"/>
      <c r="J4" s="108"/>
    </row>
    <row r="5" spans="1:10" ht="12.75">
      <c r="A5" s="59" t="s">
        <v>626</v>
      </c>
      <c r="B5" s="59" t="s">
        <v>540</v>
      </c>
      <c r="C5" s="260" t="s">
        <v>73</v>
      </c>
      <c r="D5" s="283">
        <v>3.15</v>
      </c>
      <c r="E5" s="283">
        <f t="shared" si="0"/>
        <v>1.575</v>
      </c>
      <c r="F5" s="284"/>
      <c r="G5" s="285"/>
      <c r="I5" s="109"/>
      <c r="J5" s="164"/>
    </row>
    <row r="6" spans="1:10" ht="12.75">
      <c r="A6" s="59" t="s">
        <v>626</v>
      </c>
      <c r="B6" s="59" t="s">
        <v>540</v>
      </c>
      <c r="C6" s="260" t="s">
        <v>20</v>
      </c>
      <c r="D6" s="283">
        <v>5.7</v>
      </c>
      <c r="E6" s="283">
        <f aca="true" t="shared" si="1" ref="E6:E19">D6*1</f>
        <v>5.7</v>
      </c>
      <c r="F6" s="284"/>
      <c r="G6" s="286"/>
      <c r="H6" s="123"/>
      <c r="I6" s="110"/>
      <c r="J6" s="111"/>
    </row>
    <row r="7" spans="1:10" ht="12.75">
      <c r="A7" s="287" t="s">
        <v>637</v>
      </c>
      <c r="B7" s="287" t="s">
        <v>117</v>
      </c>
      <c r="C7" s="288" t="s">
        <v>800</v>
      </c>
      <c r="D7" s="25">
        <v>119.56</v>
      </c>
      <c r="E7" s="25">
        <f t="shared" si="1"/>
        <v>119.56</v>
      </c>
      <c r="F7" s="284"/>
      <c r="G7" s="289"/>
      <c r="I7" s="78"/>
      <c r="J7" s="111"/>
    </row>
    <row r="8" spans="1:10" ht="12.75">
      <c r="A8" s="287" t="s">
        <v>637</v>
      </c>
      <c r="B8" s="287" t="s">
        <v>117</v>
      </c>
      <c r="C8" s="288" t="s">
        <v>672</v>
      </c>
      <c r="D8" s="25">
        <v>6.53</v>
      </c>
      <c r="E8" s="25">
        <f t="shared" si="1"/>
        <v>6.53</v>
      </c>
      <c r="F8" s="284"/>
      <c r="G8" s="289"/>
      <c r="I8" s="78"/>
      <c r="J8" s="111"/>
    </row>
    <row r="9" spans="1:10" ht="12.75">
      <c r="A9" s="287" t="s">
        <v>637</v>
      </c>
      <c r="B9" s="287" t="s">
        <v>117</v>
      </c>
      <c r="C9" s="288" t="s">
        <v>665</v>
      </c>
      <c r="D9" s="25">
        <v>109.85</v>
      </c>
      <c r="E9" s="25">
        <f t="shared" si="1"/>
        <v>109.85</v>
      </c>
      <c r="F9" s="284"/>
      <c r="G9" s="290"/>
      <c r="I9" s="80"/>
      <c r="J9" s="111"/>
    </row>
    <row r="10" spans="1:10" ht="12.75">
      <c r="A10" s="287" t="s">
        <v>637</v>
      </c>
      <c r="B10" s="287" t="s">
        <v>117</v>
      </c>
      <c r="C10" s="288" t="s">
        <v>801</v>
      </c>
      <c r="D10" s="25">
        <v>17.65</v>
      </c>
      <c r="E10" s="25">
        <f t="shared" si="1"/>
        <v>17.65</v>
      </c>
      <c r="F10" s="284"/>
      <c r="G10" s="289"/>
      <c r="I10" s="165"/>
      <c r="J10" s="111"/>
    </row>
    <row r="11" spans="1:7" ht="12.75">
      <c r="A11" s="287" t="s">
        <v>637</v>
      </c>
      <c r="B11" s="287" t="s">
        <v>117</v>
      </c>
      <c r="C11" s="288" t="s">
        <v>668</v>
      </c>
      <c r="D11" s="25">
        <v>19.15</v>
      </c>
      <c r="E11" s="25">
        <f t="shared" si="1"/>
        <v>19.15</v>
      </c>
      <c r="F11" s="284"/>
      <c r="G11" s="289"/>
    </row>
    <row r="12" spans="1:7" ht="12.75">
      <c r="A12" s="287" t="s">
        <v>637</v>
      </c>
      <c r="B12" s="287" t="s">
        <v>117</v>
      </c>
      <c r="C12" s="288" t="s">
        <v>667</v>
      </c>
      <c r="D12" s="25">
        <v>16.97</v>
      </c>
      <c r="E12" s="25">
        <f t="shared" si="1"/>
        <v>16.97</v>
      </c>
      <c r="F12" s="284"/>
      <c r="G12" s="289"/>
    </row>
    <row r="13" spans="1:7" ht="12.75">
      <c r="A13" s="287" t="s">
        <v>637</v>
      </c>
      <c r="B13" s="287" t="s">
        <v>117</v>
      </c>
      <c r="C13" s="288" t="s">
        <v>802</v>
      </c>
      <c r="D13" s="25">
        <v>14.52</v>
      </c>
      <c r="E13" s="25">
        <f t="shared" si="1"/>
        <v>14.52</v>
      </c>
      <c r="F13" s="284"/>
      <c r="G13" s="289"/>
    </row>
    <row r="14" spans="1:7" ht="12.75">
      <c r="A14" s="287" t="s">
        <v>637</v>
      </c>
      <c r="B14" s="287" t="s">
        <v>117</v>
      </c>
      <c r="C14" s="288" t="s">
        <v>669</v>
      </c>
      <c r="D14" s="25">
        <v>21.5</v>
      </c>
      <c r="E14" s="25">
        <f t="shared" si="1"/>
        <v>21.5</v>
      </c>
      <c r="F14" s="284"/>
      <c r="G14" s="289"/>
    </row>
    <row r="15" spans="1:7" ht="12.75">
      <c r="A15" s="287" t="s">
        <v>637</v>
      </c>
      <c r="B15" s="287" t="s">
        <v>117</v>
      </c>
      <c r="C15" s="288" t="s">
        <v>803</v>
      </c>
      <c r="D15" s="25">
        <v>12.57</v>
      </c>
      <c r="E15" s="25">
        <f t="shared" si="1"/>
        <v>12.57</v>
      </c>
      <c r="F15" s="284"/>
      <c r="G15" s="289"/>
    </row>
    <row r="16" spans="1:7" ht="12.75">
      <c r="A16" s="287" t="s">
        <v>637</v>
      </c>
      <c r="B16" s="287" t="s">
        <v>117</v>
      </c>
      <c r="C16" s="288" t="s">
        <v>803</v>
      </c>
      <c r="D16" s="25">
        <v>13.11</v>
      </c>
      <c r="E16" s="25">
        <f t="shared" si="1"/>
        <v>13.11</v>
      </c>
      <c r="F16" s="284"/>
      <c r="G16" s="289"/>
    </row>
    <row r="17" spans="1:7" ht="12.75">
      <c r="A17" s="287" t="s">
        <v>637</v>
      </c>
      <c r="B17" s="287" t="s">
        <v>117</v>
      </c>
      <c r="C17" s="288" t="s">
        <v>117</v>
      </c>
      <c r="D17" s="25">
        <v>244.7</v>
      </c>
      <c r="E17" s="25">
        <f t="shared" si="1"/>
        <v>244.7</v>
      </c>
      <c r="F17" s="284"/>
      <c r="G17" s="289"/>
    </row>
    <row r="18" spans="1:7" ht="12.75">
      <c r="A18" s="287" t="s">
        <v>637</v>
      </c>
      <c r="B18" s="287" t="s">
        <v>117</v>
      </c>
      <c r="C18" s="288" t="s">
        <v>115</v>
      </c>
      <c r="D18" s="25">
        <v>31.19</v>
      </c>
      <c r="E18" s="25">
        <f t="shared" si="1"/>
        <v>31.19</v>
      </c>
      <c r="F18" s="284"/>
      <c r="G18" s="289"/>
    </row>
    <row r="19" spans="1:7" ht="12.75">
      <c r="A19" s="287" t="s">
        <v>637</v>
      </c>
      <c r="B19" s="287" t="s">
        <v>117</v>
      </c>
      <c r="C19" s="288" t="s">
        <v>67</v>
      </c>
      <c r="D19" s="25">
        <v>11.7</v>
      </c>
      <c r="E19" s="25">
        <f t="shared" si="1"/>
        <v>11.7</v>
      </c>
      <c r="F19" s="284"/>
      <c r="G19" s="289"/>
    </row>
    <row r="20" spans="1:7" ht="12.75">
      <c r="A20" s="287" t="s">
        <v>637</v>
      </c>
      <c r="B20" s="287" t="s">
        <v>117</v>
      </c>
      <c r="C20" s="288" t="s">
        <v>759</v>
      </c>
      <c r="D20" s="25">
        <v>9.14</v>
      </c>
      <c r="E20" s="25">
        <f aca="true" t="shared" si="2" ref="E20:E22">D20*2</f>
        <v>18.28</v>
      </c>
      <c r="F20" s="284"/>
      <c r="G20" s="289"/>
    </row>
    <row r="21" spans="1:7" ht="12.75">
      <c r="A21" s="287" t="s">
        <v>637</v>
      </c>
      <c r="B21" s="287" t="s">
        <v>117</v>
      </c>
      <c r="C21" s="288" t="s">
        <v>760</v>
      </c>
      <c r="D21" s="291">
        <v>9.05</v>
      </c>
      <c r="E21" s="25">
        <f t="shared" si="2"/>
        <v>18.1</v>
      </c>
      <c r="F21" s="284"/>
      <c r="G21" s="289"/>
    </row>
    <row r="22" spans="1:7" ht="12.75">
      <c r="A22" s="287" t="s">
        <v>637</v>
      </c>
      <c r="B22" s="287" t="s">
        <v>117</v>
      </c>
      <c r="C22" s="288" t="s">
        <v>761</v>
      </c>
      <c r="D22" s="291">
        <v>3.48</v>
      </c>
      <c r="E22" s="25">
        <f t="shared" si="2"/>
        <v>6.96</v>
      </c>
      <c r="F22" s="284"/>
      <c r="G22" s="289"/>
    </row>
    <row r="23" spans="1:7" ht="12.75">
      <c r="A23" s="287" t="s">
        <v>637</v>
      </c>
      <c r="B23" s="287" t="s">
        <v>117</v>
      </c>
      <c r="C23" s="288" t="s">
        <v>804</v>
      </c>
      <c r="D23" s="291">
        <v>3.75</v>
      </c>
      <c r="E23" s="25">
        <f>D23*1</f>
        <v>3.75</v>
      </c>
      <c r="F23" s="284"/>
      <c r="G23" s="289"/>
    </row>
    <row r="24" spans="1:7" ht="12.75">
      <c r="A24" s="287" t="s">
        <v>637</v>
      </c>
      <c r="B24" s="287" t="s">
        <v>117</v>
      </c>
      <c r="C24" s="288" t="s">
        <v>326</v>
      </c>
      <c r="D24" s="291">
        <v>9.18</v>
      </c>
      <c r="E24" s="25">
        <f aca="true" t="shared" si="3" ref="E24:E26">D24*2</f>
        <v>18.36</v>
      </c>
      <c r="F24" s="284"/>
      <c r="G24" s="289"/>
    </row>
    <row r="25" spans="1:7" ht="12.75">
      <c r="A25" s="287" t="s">
        <v>637</v>
      </c>
      <c r="B25" s="287" t="s">
        <v>117</v>
      </c>
      <c r="C25" s="288" t="s">
        <v>328</v>
      </c>
      <c r="D25" s="291">
        <v>9.18</v>
      </c>
      <c r="E25" s="25">
        <f t="shared" si="3"/>
        <v>18.36</v>
      </c>
      <c r="F25" s="284"/>
      <c r="G25" s="289"/>
    </row>
    <row r="26" spans="1:7" ht="12.75">
      <c r="A26" s="287" t="s">
        <v>637</v>
      </c>
      <c r="B26" s="287" t="s">
        <v>117</v>
      </c>
      <c r="C26" s="288" t="s">
        <v>205</v>
      </c>
      <c r="D26" s="291">
        <v>3.52</v>
      </c>
      <c r="E26" s="25">
        <f t="shared" si="3"/>
        <v>7.04</v>
      </c>
      <c r="F26" s="284"/>
      <c r="G26" s="289"/>
    </row>
    <row r="27" spans="1:7" ht="12.75">
      <c r="A27" s="287" t="s">
        <v>637</v>
      </c>
      <c r="B27" s="287" t="s">
        <v>117</v>
      </c>
      <c r="C27" s="288" t="s">
        <v>73</v>
      </c>
      <c r="D27" s="291">
        <v>5.4</v>
      </c>
      <c r="E27" s="25">
        <f aca="true" t="shared" si="4" ref="E27:E28">D27*1</f>
        <v>5.4</v>
      </c>
      <c r="F27" s="284"/>
      <c r="G27" s="289"/>
    </row>
    <row r="28" spans="1:7" ht="12.75">
      <c r="A28" s="287" t="s">
        <v>637</v>
      </c>
      <c r="B28" s="287" t="s">
        <v>117</v>
      </c>
      <c r="C28" s="288" t="s">
        <v>938</v>
      </c>
      <c r="D28" s="291">
        <v>1.62</v>
      </c>
      <c r="E28" s="25">
        <f t="shared" si="4"/>
        <v>1.62</v>
      </c>
      <c r="F28" s="284"/>
      <c r="G28" s="289"/>
    </row>
    <row r="29" spans="1:7" ht="12.75">
      <c r="A29" s="287" t="s">
        <v>535</v>
      </c>
      <c r="B29" s="287" t="s">
        <v>10</v>
      </c>
      <c r="C29" s="288" t="s">
        <v>1047</v>
      </c>
      <c r="D29" s="291">
        <v>83.21</v>
      </c>
      <c r="E29" s="25">
        <f aca="true" t="shared" si="5" ref="E29:E31">D29*3</f>
        <v>249.63</v>
      </c>
      <c r="F29" s="284"/>
      <c r="G29" s="289"/>
    </row>
    <row r="30" spans="1:7" ht="12.75">
      <c r="A30" s="287" t="s">
        <v>535</v>
      </c>
      <c r="B30" s="287" t="s">
        <v>10</v>
      </c>
      <c r="C30" s="288" t="s">
        <v>1048</v>
      </c>
      <c r="D30" s="291">
        <v>79.59</v>
      </c>
      <c r="E30" s="25">
        <f t="shared" si="5"/>
        <v>238.77</v>
      </c>
      <c r="F30" s="284"/>
      <c r="G30" s="289"/>
    </row>
    <row r="31" spans="1:7" ht="12.75">
      <c r="A31" s="287" t="s">
        <v>535</v>
      </c>
      <c r="B31" s="287" t="s">
        <v>10</v>
      </c>
      <c r="C31" s="288" t="s">
        <v>1049</v>
      </c>
      <c r="D31" s="291">
        <v>79.01</v>
      </c>
      <c r="E31" s="25">
        <f t="shared" si="5"/>
        <v>237.03000000000003</v>
      </c>
      <c r="F31" s="284"/>
      <c r="G31" s="289"/>
    </row>
    <row r="32" spans="1:7" ht="12.75">
      <c r="A32" s="287" t="s">
        <v>535</v>
      </c>
      <c r="B32" s="287" t="s">
        <v>10</v>
      </c>
      <c r="C32" s="288" t="s">
        <v>1050</v>
      </c>
      <c r="D32" s="291">
        <v>62.37</v>
      </c>
      <c r="E32" s="25">
        <f>D32*1/2</f>
        <v>31.185</v>
      </c>
      <c r="F32" s="284"/>
      <c r="G32" s="289"/>
    </row>
    <row r="33" spans="1:7" ht="12.75">
      <c r="A33" s="287" t="s">
        <v>535</v>
      </c>
      <c r="B33" s="287" t="s">
        <v>10</v>
      </c>
      <c r="C33" s="288" t="s">
        <v>1051</v>
      </c>
      <c r="D33" s="291">
        <v>77.52</v>
      </c>
      <c r="E33" s="25">
        <f aca="true" t="shared" si="6" ref="E33:E35">D33*3</f>
        <v>232.56</v>
      </c>
      <c r="F33" s="284"/>
      <c r="G33" s="289"/>
    </row>
    <row r="34" spans="1:7" ht="12.75">
      <c r="A34" s="287" t="s">
        <v>535</v>
      </c>
      <c r="B34" s="287" t="s">
        <v>10</v>
      </c>
      <c r="C34" s="288" t="s">
        <v>1052</v>
      </c>
      <c r="D34" s="291">
        <v>76.16</v>
      </c>
      <c r="E34" s="25">
        <f t="shared" si="6"/>
        <v>228.48</v>
      </c>
      <c r="F34" s="284"/>
      <c r="G34" s="289"/>
    </row>
    <row r="35" spans="1:7" ht="12.75">
      <c r="A35" s="287" t="s">
        <v>535</v>
      </c>
      <c r="B35" s="287" t="s">
        <v>10</v>
      </c>
      <c r="C35" s="288" t="s">
        <v>17</v>
      </c>
      <c r="D35" s="291">
        <v>114.86</v>
      </c>
      <c r="E35" s="25">
        <f t="shared" si="6"/>
        <v>344.58</v>
      </c>
      <c r="F35" s="284"/>
      <c r="G35" s="289"/>
    </row>
    <row r="36" spans="1:7" ht="12.75">
      <c r="A36" s="292" t="s">
        <v>523</v>
      </c>
      <c r="B36" s="293" t="s">
        <v>865</v>
      </c>
      <c r="C36" s="288" t="s">
        <v>89</v>
      </c>
      <c r="D36" s="291">
        <v>75.85</v>
      </c>
      <c r="E36" s="291">
        <f aca="true" t="shared" si="7" ref="E36:E47">D36*1/2</f>
        <v>37.925</v>
      </c>
      <c r="F36" s="284"/>
      <c r="G36" s="289"/>
    </row>
    <row r="37" spans="1:7" ht="12.75">
      <c r="A37" s="292" t="s">
        <v>523</v>
      </c>
      <c r="B37" s="293" t="s">
        <v>865</v>
      </c>
      <c r="C37" s="288" t="s">
        <v>668</v>
      </c>
      <c r="D37" s="291">
        <v>77</v>
      </c>
      <c r="E37" s="291">
        <f t="shared" si="7"/>
        <v>38.5</v>
      </c>
      <c r="F37" s="284"/>
      <c r="G37" s="289"/>
    </row>
    <row r="38" spans="1:7" ht="12.75">
      <c r="A38" s="292" t="s">
        <v>523</v>
      </c>
      <c r="B38" s="293" t="s">
        <v>865</v>
      </c>
      <c r="C38" s="288" t="s">
        <v>1053</v>
      </c>
      <c r="D38" s="291">
        <v>35</v>
      </c>
      <c r="E38" s="291">
        <f t="shared" si="7"/>
        <v>17.5</v>
      </c>
      <c r="F38" s="284"/>
      <c r="G38" s="289"/>
    </row>
    <row r="39" spans="1:7" ht="12.75">
      <c r="A39" s="292" t="s">
        <v>523</v>
      </c>
      <c r="B39" s="293" t="s">
        <v>865</v>
      </c>
      <c r="C39" s="288" t="s">
        <v>1054</v>
      </c>
      <c r="D39" s="291">
        <v>40</v>
      </c>
      <c r="E39" s="291">
        <f t="shared" si="7"/>
        <v>20</v>
      </c>
      <c r="F39" s="284"/>
      <c r="G39" s="289"/>
    </row>
    <row r="40" spans="1:7" ht="12.75">
      <c r="A40" s="292" t="s">
        <v>523</v>
      </c>
      <c r="B40" s="293" t="s">
        <v>865</v>
      </c>
      <c r="C40" s="288" t="s">
        <v>871</v>
      </c>
      <c r="D40" s="291">
        <v>34</v>
      </c>
      <c r="E40" s="291">
        <f t="shared" si="7"/>
        <v>17</v>
      </c>
      <c r="F40" s="284"/>
      <c r="G40" s="289"/>
    </row>
    <row r="41" spans="1:7" ht="12.75">
      <c r="A41" s="292" t="s">
        <v>523</v>
      </c>
      <c r="B41" s="293" t="s">
        <v>865</v>
      </c>
      <c r="C41" s="288" t="s">
        <v>1055</v>
      </c>
      <c r="D41" s="291">
        <v>37</v>
      </c>
      <c r="E41" s="291">
        <f t="shared" si="7"/>
        <v>18.5</v>
      </c>
      <c r="F41" s="284"/>
      <c r="G41" s="289"/>
    </row>
    <row r="42" spans="1:7" ht="12.75">
      <c r="A42" s="292" t="s">
        <v>523</v>
      </c>
      <c r="B42" s="293" t="s">
        <v>865</v>
      </c>
      <c r="C42" s="288" t="s">
        <v>1056</v>
      </c>
      <c r="D42" s="291">
        <v>37</v>
      </c>
      <c r="E42" s="291">
        <f t="shared" si="7"/>
        <v>18.5</v>
      </c>
      <c r="F42" s="284"/>
      <c r="G42" s="289"/>
    </row>
    <row r="43" spans="1:7" ht="12.75">
      <c r="A43" s="292" t="s">
        <v>523</v>
      </c>
      <c r="B43" s="293" t="s">
        <v>865</v>
      </c>
      <c r="C43" s="294" t="s">
        <v>1057</v>
      </c>
      <c r="D43" s="25">
        <v>39.18</v>
      </c>
      <c r="E43" s="291">
        <f t="shared" si="7"/>
        <v>19.59</v>
      </c>
      <c r="F43" s="284"/>
      <c r="G43" s="295"/>
    </row>
    <row r="44" spans="1:7" ht="12.75">
      <c r="A44" s="292" t="s">
        <v>523</v>
      </c>
      <c r="B44" s="293" t="s">
        <v>865</v>
      </c>
      <c r="C44" s="288" t="s">
        <v>17</v>
      </c>
      <c r="D44" s="291">
        <v>166.97</v>
      </c>
      <c r="E44" s="291">
        <f t="shared" si="7"/>
        <v>83.485</v>
      </c>
      <c r="F44" s="284"/>
      <c r="G44" s="289"/>
    </row>
    <row r="45" spans="1:7" ht="12.75">
      <c r="A45" s="292" t="s">
        <v>523</v>
      </c>
      <c r="B45" s="293" t="s">
        <v>865</v>
      </c>
      <c r="C45" s="288" t="s">
        <v>943</v>
      </c>
      <c r="D45" s="291">
        <v>319.17</v>
      </c>
      <c r="E45" s="291">
        <f t="shared" si="7"/>
        <v>159.585</v>
      </c>
      <c r="F45" s="284"/>
      <c r="G45" s="289"/>
    </row>
    <row r="46" spans="1:7" ht="12.75">
      <c r="A46" s="292" t="s">
        <v>523</v>
      </c>
      <c r="B46" s="293" t="s">
        <v>865</v>
      </c>
      <c r="C46" s="296" t="s">
        <v>1058</v>
      </c>
      <c r="D46" s="297">
        <v>53</v>
      </c>
      <c r="E46" s="291">
        <f t="shared" si="7"/>
        <v>26.5</v>
      </c>
      <c r="F46" s="284"/>
      <c r="G46" s="289"/>
    </row>
    <row r="47" spans="1:7" ht="12.75">
      <c r="A47" s="292" t="s">
        <v>523</v>
      </c>
      <c r="B47" s="293" t="s">
        <v>865</v>
      </c>
      <c r="C47" s="288" t="s">
        <v>17</v>
      </c>
      <c r="D47" s="291">
        <v>141.34</v>
      </c>
      <c r="E47" s="291">
        <f t="shared" si="7"/>
        <v>70.67</v>
      </c>
      <c r="F47" s="284"/>
      <c r="G47" s="289"/>
    </row>
    <row r="48" spans="1:7" ht="12.75">
      <c r="A48" s="292" t="s">
        <v>523</v>
      </c>
      <c r="B48" s="293" t="s">
        <v>865</v>
      </c>
      <c r="C48" s="288" t="s">
        <v>512</v>
      </c>
      <c r="D48" s="291">
        <v>25.41</v>
      </c>
      <c r="E48" s="291">
        <f aca="true" t="shared" si="8" ref="E48:E52">D48*1</f>
        <v>25.41</v>
      </c>
      <c r="F48" s="284"/>
      <c r="G48" s="289"/>
    </row>
    <row r="49" spans="1:7" ht="12.75">
      <c r="A49" s="292" t="s">
        <v>523</v>
      </c>
      <c r="B49" s="293" t="s">
        <v>865</v>
      </c>
      <c r="C49" s="288" t="s">
        <v>1059</v>
      </c>
      <c r="D49" s="291">
        <v>1.57</v>
      </c>
      <c r="E49" s="291">
        <f t="shared" si="8"/>
        <v>1.57</v>
      </c>
      <c r="F49" s="284"/>
      <c r="G49" s="289"/>
    </row>
    <row r="50" spans="1:7" ht="12.75">
      <c r="A50" s="292" t="s">
        <v>523</v>
      </c>
      <c r="B50" s="293" t="s">
        <v>865</v>
      </c>
      <c r="C50" s="288" t="s">
        <v>1060</v>
      </c>
      <c r="D50" s="291">
        <v>1.34</v>
      </c>
      <c r="E50" s="291">
        <f t="shared" si="8"/>
        <v>1.34</v>
      </c>
      <c r="F50" s="284"/>
      <c r="G50" s="289"/>
    </row>
    <row r="51" spans="1:7" ht="12.75">
      <c r="A51" s="292" t="s">
        <v>523</v>
      </c>
      <c r="B51" s="293" t="s">
        <v>865</v>
      </c>
      <c r="C51" s="288" t="s">
        <v>511</v>
      </c>
      <c r="D51" s="291">
        <v>24.4</v>
      </c>
      <c r="E51" s="291">
        <f t="shared" si="8"/>
        <v>24.4</v>
      </c>
      <c r="F51" s="284"/>
      <c r="G51" s="289"/>
    </row>
    <row r="52" spans="1:7" ht="12.75">
      <c r="A52" s="292" t="s">
        <v>523</v>
      </c>
      <c r="B52" s="293" t="s">
        <v>865</v>
      </c>
      <c r="C52" s="288" t="s">
        <v>511</v>
      </c>
      <c r="D52" s="291">
        <v>36.26</v>
      </c>
      <c r="E52" s="291">
        <f t="shared" si="8"/>
        <v>36.26</v>
      </c>
      <c r="F52" s="284"/>
      <c r="G52" s="289"/>
    </row>
    <row r="53" spans="1:7" ht="12.75">
      <c r="A53" s="292" t="s">
        <v>523</v>
      </c>
      <c r="B53" s="293" t="s">
        <v>865</v>
      </c>
      <c r="C53" s="288" t="s">
        <v>1061</v>
      </c>
      <c r="D53" s="291">
        <v>70</v>
      </c>
      <c r="E53" s="291">
        <f aca="true" t="shared" si="9" ref="E53:E57">D53*1/2</f>
        <v>35</v>
      </c>
      <c r="F53" s="284"/>
      <c r="G53" s="289"/>
    </row>
    <row r="54" spans="1:7" ht="12.75">
      <c r="A54" s="292" t="s">
        <v>523</v>
      </c>
      <c r="B54" s="293" t="s">
        <v>865</v>
      </c>
      <c r="C54" s="288" t="s">
        <v>1062</v>
      </c>
      <c r="D54" s="291">
        <v>68</v>
      </c>
      <c r="E54" s="291">
        <f t="shared" si="9"/>
        <v>34</v>
      </c>
      <c r="F54" s="284"/>
      <c r="G54" s="289"/>
    </row>
    <row r="55" spans="1:7" ht="12.75">
      <c r="A55" s="292" t="s">
        <v>523</v>
      </c>
      <c r="B55" s="293" t="s">
        <v>865</v>
      </c>
      <c r="C55" s="288" t="s">
        <v>1063</v>
      </c>
      <c r="D55" s="291">
        <v>68</v>
      </c>
      <c r="E55" s="291">
        <f t="shared" si="9"/>
        <v>34</v>
      </c>
      <c r="F55" s="284"/>
      <c r="G55" s="289"/>
    </row>
    <row r="56" spans="1:7" ht="12.75">
      <c r="A56" s="292" t="s">
        <v>523</v>
      </c>
      <c r="B56" s="293" t="s">
        <v>865</v>
      </c>
      <c r="C56" s="288" t="s">
        <v>1064</v>
      </c>
      <c r="D56" s="291">
        <v>25</v>
      </c>
      <c r="E56" s="291">
        <f t="shared" si="9"/>
        <v>12.5</v>
      </c>
      <c r="F56" s="284"/>
      <c r="G56" s="289"/>
    </row>
    <row r="57" spans="1:7" ht="12.75">
      <c r="A57" s="277" t="s">
        <v>539</v>
      </c>
      <c r="B57" s="14" t="s">
        <v>145</v>
      </c>
      <c r="C57" s="288" t="s">
        <v>215</v>
      </c>
      <c r="D57" s="291">
        <v>76.51</v>
      </c>
      <c r="E57" s="291">
        <f t="shared" si="9"/>
        <v>38.255</v>
      </c>
      <c r="F57" s="284"/>
      <c r="G57" s="289"/>
    </row>
    <row r="58" spans="1:7" ht="12.75">
      <c r="A58" s="292" t="s">
        <v>112</v>
      </c>
      <c r="B58" s="293" t="s">
        <v>1065</v>
      </c>
      <c r="C58" s="288" t="s">
        <v>1066</v>
      </c>
      <c r="D58" s="291">
        <v>640.86</v>
      </c>
      <c r="E58" s="298">
        <f>D58*1/15</f>
        <v>42.724000000000004</v>
      </c>
      <c r="F58" s="284"/>
      <c r="G58" s="289"/>
    </row>
    <row r="59" spans="1:7" ht="12.75">
      <c r="A59" s="292" t="s">
        <v>112</v>
      </c>
      <c r="B59" s="293" t="s">
        <v>1065</v>
      </c>
      <c r="C59" s="288" t="s">
        <v>1067</v>
      </c>
      <c r="D59" s="291">
        <v>9</v>
      </c>
      <c r="E59" s="291">
        <f>D59*1/2</f>
        <v>4.5</v>
      </c>
      <c r="F59" s="284"/>
      <c r="G59" s="289"/>
    </row>
    <row r="60" spans="1:7" ht="12.75">
      <c r="A60" s="292" t="s">
        <v>112</v>
      </c>
      <c r="B60" s="293" t="s">
        <v>1065</v>
      </c>
      <c r="C60" s="288" t="s">
        <v>512</v>
      </c>
      <c r="D60" s="291">
        <v>17.66</v>
      </c>
      <c r="E60" s="291">
        <f aca="true" t="shared" si="10" ref="E60:E62">D60*1</f>
        <v>17.66</v>
      </c>
      <c r="F60" s="284"/>
      <c r="G60" s="289"/>
    </row>
    <row r="61" spans="1:7" ht="12.75">
      <c r="A61" s="292" t="s">
        <v>112</v>
      </c>
      <c r="B61" s="293" t="s">
        <v>1065</v>
      </c>
      <c r="C61" s="288" t="s">
        <v>511</v>
      </c>
      <c r="D61" s="291">
        <v>28</v>
      </c>
      <c r="E61" s="291">
        <f t="shared" si="10"/>
        <v>28</v>
      </c>
      <c r="F61" s="284"/>
      <c r="G61" s="289"/>
    </row>
    <row r="62" spans="1:7" ht="12.75">
      <c r="A62" s="292" t="s">
        <v>112</v>
      </c>
      <c r="B62" s="293" t="s">
        <v>1065</v>
      </c>
      <c r="C62" s="288" t="s">
        <v>17</v>
      </c>
      <c r="D62" s="291">
        <v>201.88</v>
      </c>
      <c r="E62" s="291">
        <f t="shared" si="10"/>
        <v>201.88</v>
      </c>
      <c r="F62" s="284"/>
      <c r="G62" s="289"/>
    </row>
    <row r="63" spans="1:7" ht="12.75">
      <c r="A63" s="24" t="s">
        <v>97</v>
      </c>
      <c r="B63" s="287" t="s">
        <v>1068</v>
      </c>
      <c r="C63" s="288" t="s">
        <v>1069</v>
      </c>
      <c r="D63" s="291">
        <v>78.32</v>
      </c>
      <c r="E63" s="291">
        <f aca="true" t="shared" si="11" ref="E63:E66">D63*3</f>
        <v>234.95999999999998</v>
      </c>
      <c r="F63" s="284"/>
      <c r="G63" s="289"/>
    </row>
    <row r="64" spans="1:7" ht="12.75">
      <c r="A64" s="24" t="s">
        <v>97</v>
      </c>
      <c r="B64" s="287" t="s">
        <v>1068</v>
      </c>
      <c r="C64" s="288" t="s">
        <v>1070</v>
      </c>
      <c r="D64" s="291">
        <v>78.5</v>
      </c>
      <c r="E64" s="291">
        <f t="shared" si="11"/>
        <v>235.5</v>
      </c>
      <c r="F64" s="284"/>
      <c r="G64" s="289"/>
    </row>
    <row r="65" spans="1:7" ht="12.75">
      <c r="A65" s="24" t="s">
        <v>97</v>
      </c>
      <c r="B65" s="287" t="s">
        <v>1068</v>
      </c>
      <c r="C65" s="288" t="s">
        <v>1071</v>
      </c>
      <c r="D65" s="291">
        <v>78.5</v>
      </c>
      <c r="E65" s="291">
        <f t="shared" si="11"/>
        <v>235.5</v>
      </c>
      <c r="F65" s="284"/>
      <c r="G65" s="289"/>
    </row>
    <row r="66" spans="1:7" ht="12.75">
      <c r="A66" s="24" t="s">
        <v>97</v>
      </c>
      <c r="B66" s="287" t="s">
        <v>1068</v>
      </c>
      <c r="C66" s="288" t="s">
        <v>1072</v>
      </c>
      <c r="D66" s="291">
        <v>78.5</v>
      </c>
      <c r="E66" s="291">
        <f t="shared" si="11"/>
        <v>235.5</v>
      </c>
      <c r="F66" s="284"/>
      <c r="G66" s="289"/>
    </row>
    <row r="67" spans="1:7" ht="12.75">
      <c r="A67" s="24" t="s">
        <v>97</v>
      </c>
      <c r="B67" s="287" t="s">
        <v>1068</v>
      </c>
      <c r="C67" s="288" t="s">
        <v>771</v>
      </c>
      <c r="D67" s="291">
        <v>76.77</v>
      </c>
      <c r="E67" s="291">
        <f>D67*1/2</f>
        <v>38.385</v>
      </c>
      <c r="F67" s="284"/>
      <c r="G67" s="289"/>
    </row>
    <row r="68" spans="1:7" ht="12.75">
      <c r="A68" s="24" t="s">
        <v>97</v>
      </c>
      <c r="B68" s="287" t="s">
        <v>1068</v>
      </c>
      <c r="C68" s="288" t="s">
        <v>1073</v>
      </c>
      <c r="D68" s="291">
        <v>78.32</v>
      </c>
      <c r="E68" s="291">
        <f aca="true" t="shared" si="12" ref="E68:E69">D68*3</f>
        <v>234.95999999999998</v>
      </c>
      <c r="F68" s="284"/>
      <c r="G68" s="289"/>
    </row>
    <row r="69" spans="1:7" ht="12.75">
      <c r="A69" s="24" t="s">
        <v>97</v>
      </c>
      <c r="B69" s="287" t="s">
        <v>1068</v>
      </c>
      <c r="C69" s="288" t="s">
        <v>1074</v>
      </c>
      <c r="D69" s="291">
        <v>78.32</v>
      </c>
      <c r="E69" s="291">
        <f t="shared" si="12"/>
        <v>234.95999999999998</v>
      </c>
      <c r="F69" s="284"/>
      <c r="G69" s="289"/>
    </row>
    <row r="70" spans="1:7" ht="12.75">
      <c r="A70" s="24" t="s">
        <v>97</v>
      </c>
      <c r="B70" s="287" t="s">
        <v>1068</v>
      </c>
      <c r="C70" s="288" t="s">
        <v>505</v>
      </c>
      <c r="D70" s="291">
        <v>78.21</v>
      </c>
      <c r="E70" s="291">
        <f aca="true" t="shared" si="13" ref="E70:E71">D70*1/2</f>
        <v>39.105</v>
      </c>
      <c r="F70" s="284"/>
      <c r="G70" s="289"/>
    </row>
    <row r="71" spans="1:7" ht="12.75">
      <c r="A71" s="24" t="s">
        <v>97</v>
      </c>
      <c r="B71" s="287" t="s">
        <v>1068</v>
      </c>
      <c r="C71" s="288" t="s">
        <v>1075</v>
      </c>
      <c r="D71" s="291">
        <v>78.5</v>
      </c>
      <c r="E71" s="291">
        <f t="shared" si="13"/>
        <v>39.25</v>
      </c>
      <c r="F71" s="284"/>
      <c r="G71" s="289"/>
    </row>
    <row r="72" spans="1:7" ht="12.75">
      <c r="A72" s="24" t="s">
        <v>97</v>
      </c>
      <c r="B72" s="287" t="s">
        <v>1068</v>
      </c>
      <c r="C72" s="288" t="s">
        <v>833</v>
      </c>
      <c r="D72" s="291">
        <v>179.35</v>
      </c>
      <c r="E72" s="291">
        <f aca="true" t="shared" si="14" ref="E72:E75">D72*3</f>
        <v>538.05</v>
      </c>
      <c r="F72" s="284"/>
      <c r="G72" s="289"/>
    </row>
    <row r="73" spans="1:7" ht="12.75">
      <c r="A73" s="24" t="s">
        <v>97</v>
      </c>
      <c r="B73" s="287" t="s">
        <v>1068</v>
      </c>
      <c r="C73" s="288" t="s">
        <v>17</v>
      </c>
      <c r="D73" s="291">
        <v>278.29</v>
      </c>
      <c r="E73" s="291">
        <f t="shared" si="14"/>
        <v>834.8700000000001</v>
      </c>
      <c r="F73" s="284"/>
      <c r="G73" s="289"/>
    </row>
    <row r="74" spans="1:7" ht="12.75">
      <c r="A74" s="24" t="s">
        <v>97</v>
      </c>
      <c r="B74" s="287" t="s">
        <v>1068</v>
      </c>
      <c r="C74" s="288" t="s">
        <v>326</v>
      </c>
      <c r="D74" s="291">
        <v>25.22</v>
      </c>
      <c r="E74" s="291">
        <f t="shared" si="14"/>
        <v>75.66</v>
      </c>
      <c r="F74" s="284"/>
      <c r="G74" s="289"/>
    </row>
    <row r="75" spans="1:7" ht="12.75">
      <c r="A75" s="24" t="s">
        <v>97</v>
      </c>
      <c r="B75" s="287" t="s">
        <v>1068</v>
      </c>
      <c r="C75" s="288" t="s">
        <v>328</v>
      </c>
      <c r="D75" s="291">
        <v>25.2</v>
      </c>
      <c r="E75" s="291">
        <f t="shared" si="14"/>
        <v>75.6</v>
      </c>
      <c r="F75" s="284"/>
      <c r="G75" s="289"/>
    </row>
    <row r="76" spans="1:7" ht="12.75">
      <c r="A76" s="24" t="s">
        <v>97</v>
      </c>
      <c r="B76" s="287" t="s">
        <v>1076</v>
      </c>
      <c r="C76" s="288" t="s">
        <v>1077</v>
      </c>
      <c r="D76" s="291">
        <v>78.32</v>
      </c>
      <c r="E76" s="291">
        <f aca="true" t="shared" si="15" ref="E76:E79">D76*1/2</f>
        <v>39.16</v>
      </c>
      <c r="F76" s="284"/>
      <c r="G76" s="289"/>
    </row>
    <row r="77" spans="1:7" ht="12.75">
      <c r="A77" s="24" t="s">
        <v>97</v>
      </c>
      <c r="B77" s="287" t="s">
        <v>1076</v>
      </c>
      <c r="C77" s="288" t="s">
        <v>1078</v>
      </c>
      <c r="D77" s="291">
        <v>76.77</v>
      </c>
      <c r="E77" s="291">
        <f t="shared" si="15"/>
        <v>38.385</v>
      </c>
      <c r="F77" s="284"/>
      <c r="G77" s="289"/>
    </row>
    <row r="78" spans="1:7" ht="12.75">
      <c r="A78" s="24" t="s">
        <v>97</v>
      </c>
      <c r="B78" s="287" t="s">
        <v>1076</v>
      </c>
      <c r="C78" s="288" t="s">
        <v>1079</v>
      </c>
      <c r="D78" s="291">
        <v>78.32</v>
      </c>
      <c r="E78" s="291">
        <f t="shared" si="15"/>
        <v>39.16</v>
      </c>
      <c r="F78" s="284"/>
      <c r="G78" s="289"/>
    </row>
    <row r="79" spans="1:7" ht="12.75">
      <c r="A79" s="24" t="s">
        <v>97</v>
      </c>
      <c r="B79" s="287" t="s">
        <v>1076</v>
      </c>
      <c r="C79" s="288" t="s">
        <v>1080</v>
      </c>
      <c r="D79" s="291">
        <v>78.32</v>
      </c>
      <c r="E79" s="291">
        <f t="shared" si="15"/>
        <v>39.16</v>
      </c>
      <c r="F79" s="284"/>
      <c r="G79" s="289"/>
    </row>
    <row r="80" spans="1:7" ht="12.75">
      <c r="A80" s="24" t="s">
        <v>97</v>
      </c>
      <c r="B80" s="287" t="s">
        <v>1076</v>
      </c>
      <c r="C80" s="288" t="s">
        <v>1081</v>
      </c>
      <c r="D80" s="291">
        <v>78.32</v>
      </c>
      <c r="E80" s="291">
        <f>D80*3</f>
        <v>234.95999999999998</v>
      </c>
      <c r="F80" s="284"/>
      <c r="G80" s="289"/>
    </row>
    <row r="81" spans="1:7" ht="12.75">
      <c r="A81" s="24" t="s">
        <v>97</v>
      </c>
      <c r="B81" s="287" t="s">
        <v>1076</v>
      </c>
      <c r="C81" s="288" t="s">
        <v>1082</v>
      </c>
      <c r="D81" s="291">
        <v>78.5</v>
      </c>
      <c r="E81" s="291">
        <f>D81*1/2</f>
        <v>39.25</v>
      </c>
      <c r="F81" s="284"/>
      <c r="G81" s="289"/>
    </row>
    <row r="82" spans="1:7" ht="12.75">
      <c r="A82" s="24" t="s">
        <v>97</v>
      </c>
      <c r="B82" s="287" t="s">
        <v>1076</v>
      </c>
      <c r="C82" s="288" t="s">
        <v>1083</v>
      </c>
      <c r="D82" s="291">
        <v>78.32</v>
      </c>
      <c r="E82" s="291">
        <f aca="true" t="shared" si="16" ref="E82:E87">D82*3</f>
        <v>234.95999999999998</v>
      </c>
      <c r="F82" s="284"/>
      <c r="G82" s="289"/>
    </row>
    <row r="83" spans="1:7" ht="12.75">
      <c r="A83" s="24" t="s">
        <v>97</v>
      </c>
      <c r="B83" s="287" t="s">
        <v>1076</v>
      </c>
      <c r="C83" s="288" t="s">
        <v>1084</v>
      </c>
      <c r="D83" s="291">
        <v>78.54</v>
      </c>
      <c r="E83" s="291">
        <f t="shared" si="16"/>
        <v>235.62</v>
      </c>
      <c r="F83" s="284"/>
      <c r="G83" s="289"/>
    </row>
    <row r="84" spans="1:7" ht="12.75">
      <c r="A84" s="24" t="s">
        <v>97</v>
      </c>
      <c r="B84" s="287" t="s">
        <v>1076</v>
      </c>
      <c r="C84" s="288" t="s">
        <v>1085</v>
      </c>
      <c r="D84" s="291">
        <v>105</v>
      </c>
      <c r="E84" s="291">
        <f t="shared" si="16"/>
        <v>315</v>
      </c>
      <c r="F84" s="284"/>
      <c r="G84" s="289"/>
    </row>
    <row r="85" spans="1:7" ht="12.75">
      <c r="A85" s="24" t="s">
        <v>97</v>
      </c>
      <c r="B85" s="287" t="s">
        <v>1076</v>
      </c>
      <c r="C85" s="288" t="s">
        <v>17</v>
      </c>
      <c r="D85" s="291">
        <v>252.02</v>
      </c>
      <c r="E85" s="291">
        <f t="shared" si="16"/>
        <v>756.0600000000001</v>
      </c>
      <c r="F85" s="284"/>
      <c r="G85" s="289"/>
    </row>
    <row r="86" spans="1:7" ht="12.75">
      <c r="A86" s="24" t="s">
        <v>97</v>
      </c>
      <c r="B86" s="287" t="s">
        <v>1076</v>
      </c>
      <c r="C86" s="288" t="s">
        <v>20</v>
      </c>
      <c r="D86" s="291">
        <v>25.22</v>
      </c>
      <c r="E86" s="291">
        <f t="shared" si="16"/>
        <v>75.66</v>
      </c>
      <c r="F86" s="284"/>
      <c r="G86" s="289"/>
    </row>
    <row r="87" spans="1:7" ht="12.75">
      <c r="A87" s="24" t="s">
        <v>97</v>
      </c>
      <c r="B87" s="287" t="s">
        <v>1076</v>
      </c>
      <c r="C87" s="288" t="s">
        <v>20</v>
      </c>
      <c r="D87" s="291">
        <v>25.44</v>
      </c>
      <c r="E87" s="291">
        <f t="shared" si="16"/>
        <v>76.32000000000001</v>
      </c>
      <c r="F87" s="284"/>
      <c r="G87" s="289"/>
    </row>
    <row r="90" spans="2:7" ht="12.75">
      <c r="B90" s="81"/>
      <c r="C90" s="81"/>
      <c r="D90" s="81"/>
      <c r="E90" s="81"/>
      <c r="F90" s="81"/>
      <c r="G90" s="81"/>
    </row>
    <row r="91" spans="1:3" ht="12.75">
      <c r="A91" s="81"/>
      <c r="C91" s="66"/>
    </row>
    <row r="92" spans="1:4" ht="12.75">
      <c r="A92" s="102"/>
      <c r="B92" s="102"/>
      <c r="C92" s="83"/>
      <c r="D92" s="84"/>
    </row>
    <row r="93" spans="1:4" ht="38.25" customHeight="1">
      <c r="A93" s="78"/>
      <c r="B93" s="113"/>
      <c r="C93" s="149"/>
      <c r="D93" s="186"/>
    </row>
    <row r="94" spans="1:4" ht="12.75">
      <c r="A94" s="78"/>
      <c r="B94" s="113"/>
      <c r="C94" s="149"/>
      <c r="D94" s="186"/>
    </row>
    <row r="95" spans="1:4" ht="12.75">
      <c r="A95" s="78"/>
      <c r="B95" s="113"/>
      <c r="C95" s="149"/>
      <c r="D95" s="186"/>
    </row>
  </sheetData>
  <sheetProtection selectLockedCells="1" selectUnlockedCells="1"/>
  <mergeCells count="1">
    <mergeCell ref="I4:J4"/>
  </mergeCells>
  <printOptions/>
  <pageMargins left="0.5118055555555555" right="0.5118055555555555" top="0.7875" bottom="0.78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3"/>
  </sheetPr>
  <dimension ref="A1:J82"/>
  <sheetViews>
    <sheetView zoomScale="85" zoomScaleNormal="85" workbookViewId="0" topLeftCell="A37">
      <selection activeCell="F3" sqref="F3"/>
    </sheetView>
  </sheetViews>
  <sheetFormatPr defaultColWidth="8.00390625" defaultRowHeight="14.25"/>
  <cols>
    <col min="1" max="1" width="11.25390625" style="299" customWidth="1"/>
    <col min="2" max="2" width="25.625" style="299" customWidth="1"/>
    <col min="3" max="3" width="20.75390625" style="299" customWidth="1"/>
    <col min="4" max="4" width="8.625" style="299" customWidth="1"/>
    <col min="5" max="5" width="9.00390625" style="300" hidden="1" customWidth="1"/>
    <col min="6" max="6" width="25.625" style="300" customWidth="1"/>
    <col min="7" max="7" width="41.25390625" style="299" customWidth="1"/>
    <col min="8" max="8" width="13.875" style="299" customWidth="1"/>
    <col min="9" max="9" width="18.25390625" style="299" customWidth="1"/>
    <col min="10" max="10" width="9.00390625" style="299" customWidth="1"/>
    <col min="11" max="11" width="23.625" style="299" customWidth="1"/>
    <col min="12" max="16384" width="9.00390625" style="299" customWidth="1"/>
  </cols>
  <sheetData>
    <row r="1" spans="1:7" ht="14.25">
      <c r="A1" s="173" t="s">
        <v>1086</v>
      </c>
      <c r="B1" s="173"/>
      <c r="C1" s="173"/>
      <c r="D1" s="174"/>
      <c r="E1" s="174"/>
      <c r="F1" s="174"/>
      <c r="G1" s="174"/>
    </row>
    <row r="2" spans="1:7" ht="14.25">
      <c r="A2" s="64"/>
      <c r="B2" s="64"/>
      <c r="C2" s="64"/>
      <c r="D2" s="64"/>
      <c r="E2" s="301"/>
      <c r="F2" s="301"/>
      <c r="G2" s="64"/>
    </row>
    <row r="3" spans="1:7" ht="38.25">
      <c r="A3" s="57" t="s">
        <v>1</v>
      </c>
      <c r="B3" s="57" t="s">
        <v>2</v>
      </c>
      <c r="C3" s="57" t="s">
        <v>3</v>
      </c>
      <c r="D3" s="57" t="s">
        <v>4</v>
      </c>
      <c r="E3" s="10" t="s">
        <v>543</v>
      </c>
      <c r="F3" s="302" t="s">
        <v>6</v>
      </c>
      <c r="G3" s="71" t="s">
        <v>7</v>
      </c>
    </row>
    <row r="4" spans="1:10" ht="14.25" customHeight="1">
      <c r="A4" s="276" t="s">
        <v>626</v>
      </c>
      <c r="B4" s="196" t="s">
        <v>1087</v>
      </c>
      <c r="C4" s="176" t="s">
        <v>145</v>
      </c>
      <c r="D4" s="283">
        <v>35</v>
      </c>
      <c r="E4" s="25">
        <f aca="true" t="shared" si="0" ref="E4:E17">D4*1/7</f>
        <v>5</v>
      </c>
      <c r="F4" s="303"/>
      <c r="G4" s="190"/>
      <c r="H4" s="304"/>
      <c r="I4" s="108"/>
      <c r="J4" s="108"/>
    </row>
    <row r="5" spans="1:10" ht="14.25">
      <c r="A5" s="276" t="s">
        <v>626</v>
      </c>
      <c r="B5" s="196" t="s">
        <v>1087</v>
      </c>
      <c r="C5" s="176" t="s">
        <v>1088</v>
      </c>
      <c r="D5" s="283">
        <v>11.25</v>
      </c>
      <c r="E5" s="25">
        <f t="shared" si="0"/>
        <v>1.6071428571428572</v>
      </c>
      <c r="F5" s="303"/>
      <c r="G5" s="152"/>
      <c r="H5" s="304"/>
      <c r="I5" s="109"/>
      <c r="J5" s="164"/>
    </row>
    <row r="6" spans="1:10" ht="14.25">
      <c r="A6" s="276" t="s">
        <v>626</v>
      </c>
      <c r="B6" s="196" t="s">
        <v>1087</v>
      </c>
      <c r="C6" s="176" t="s">
        <v>939</v>
      </c>
      <c r="D6" s="283">
        <v>12.75</v>
      </c>
      <c r="E6" s="25">
        <f t="shared" si="0"/>
        <v>1.8214285714285714</v>
      </c>
      <c r="F6" s="303"/>
      <c r="G6" s="152"/>
      <c r="H6" s="304"/>
      <c r="I6" s="110"/>
      <c r="J6" s="111"/>
    </row>
    <row r="7" spans="1:10" ht="14.25">
      <c r="A7" s="276" t="s">
        <v>626</v>
      </c>
      <c r="B7" s="196" t="s">
        <v>1089</v>
      </c>
      <c r="C7" s="176" t="s">
        <v>145</v>
      </c>
      <c r="D7" s="283">
        <v>35</v>
      </c>
      <c r="E7" s="25">
        <f t="shared" si="0"/>
        <v>5</v>
      </c>
      <c r="F7" s="303"/>
      <c r="G7" s="152"/>
      <c r="H7" s="304"/>
      <c r="I7" s="78"/>
      <c r="J7" s="111"/>
    </row>
    <row r="8" spans="1:10" ht="14.25">
      <c r="A8" s="276" t="s">
        <v>626</v>
      </c>
      <c r="B8" s="196" t="s">
        <v>1089</v>
      </c>
      <c r="C8" s="176" t="s">
        <v>1088</v>
      </c>
      <c r="D8" s="283">
        <v>11.25</v>
      </c>
      <c r="E8" s="25">
        <f t="shared" si="0"/>
        <v>1.6071428571428572</v>
      </c>
      <c r="F8" s="303"/>
      <c r="G8" s="152"/>
      <c r="H8" s="304"/>
      <c r="I8" s="305"/>
      <c r="J8" s="306"/>
    </row>
    <row r="9" spans="1:10" ht="14.25">
      <c r="A9" s="276" t="s">
        <v>626</v>
      </c>
      <c r="B9" s="196" t="s">
        <v>1089</v>
      </c>
      <c r="C9" s="176" t="s">
        <v>939</v>
      </c>
      <c r="D9" s="283">
        <v>12.75</v>
      </c>
      <c r="E9" s="25">
        <f t="shared" si="0"/>
        <v>1.8214285714285714</v>
      </c>
      <c r="F9" s="303"/>
      <c r="G9" s="152"/>
      <c r="H9" s="304"/>
      <c r="I9" s="80"/>
      <c r="J9" s="111"/>
    </row>
    <row r="10" spans="1:10" ht="14.25">
      <c r="A10" s="276" t="s">
        <v>626</v>
      </c>
      <c r="B10" s="196" t="s">
        <v>1090</v>
      </c>
      <c r="C10" s="176" t="s">
        <v>145</v>
      </c>
      <c r="D10" s="283">
        <v>35</v>
      </c>
      <c r="E10" s="25">
        <f t="shared" si="0"/>
        <v>5</v>
      </c>
      <c r="F10" s="303"/>
      <c r="G10" s="152"/>
      <c r="H10" s="304"/>
      <c r="I10" s="165"/>
      <c r="J10" s="111"/>
    </row>
    <row r="11" spans="1:8" ht="14.25">
      <c r="A11" s="276" t="s">
        <v>626</v>
      </c>
      <c r="B11" s="196" t="s">
        <v>1090</v>
      </c>
      <c r="C11" s="176" t="s">
        <v>1088</v>
      </c>
      <c r="D11" s="283">
        <v>11.25</v>
      </c>
      <c r="E11" s="25">
        <f t="shared" si="0"/>
        <v>1.6071428571428572</v>
      </c>
      <c r="F11" s="303"/>
      <c r="G11" s="152"/>
      <c r="H11" s="304"/>
    </row>
    <row r="12" spans="1:8" ht="14.25">
      <c r="A12" s="276" t="s">
        <v>626</v>
      </c>
      <c r="B12" s="196" t="s">
        <v>1090</v>
      </c>
      <c r="C12" s="176" t="s">
        <v>939</v>
      </c>
      <c r="D12" s="283">
        <v>12.75</v>
      </c>
      <c r="E12" s="25">
        <f t="shared" si="0"/>
        <v>1.8214285714285714</v>
      </c>
      <c r="F12" s="303"/>
      <c r="G12" s="152"/>
      <c r="H12" s="304"/>
    </row>
    <row r="13" spans="1:8" ht="14.25">
      <c r="A13" s="276" t="s">
        <v>626</v>
      </c>
      <c r="B13" s="196" t="s">
        <v>1091</v>
      </c>
      <c r="C13" s="176" t="s">
        <v>145</v>
      </c>
      <c r="D13" s="283">
        <v>35</v>
      </c>
      <c r="E13" s="25">
        <f t="shared" si="0"/>
        <v>5</v>
      </c>
      <c r="F13" s="303"/>
      <c r="G13" s="152"/>
      <c r="H13" s="304"/>
    </row>
    <row r="14" spans="1:8" ht="14.25">
      <c r="A14" s="276" t="s">
        <v>626</v>
      </c>
      <c r="B14" s="196" t="s">
        <v>1091</v>
      </c>
      <c r="C14" s="176" t="s">
        <v>1088</v>
      </c>
      <c r="D14" s="283">
        <v>11.25</v>
      </c>
      <c r="E14" s="25">
        <f t="shared" si="0"/>
        <v>1.6071428571428572</v>
      </c>
      <c r="F14" s="303"/>
      <c r="G14" s="152"/>
      <c r="H14" s="304"/>
    </row>
    <row r="15" spans="1:8" ht="14.25">
      <c r="A15" s="276" t="s">
        <v>626</v>
      </c>
      <c r="B15" s="196" t="s">
        <v>1091</v>
      </c>
      <c r="C15" s="176" t="s">
        <v>939</v>
      </c>
      <c r="D15" s="283">
        <v>12.75</v>
      </c>
      <c r="E15" s="25">
        <f t="shared" si="0"/>
        <v>1.8214285714285714</v>
      </c>
      <c r="F15" s="303"/>
      <c r="G15" s="152"/>
      <c r="H15" s="304"/>
    </row>
    <row r="16" spans="1:8" ht="14.25">
      <c r="A16" s="276" t="s">
        <v>626</v>
      </c>
      <c r="B16" s="50" t="s">
        <v>1022</v>
      </c>
      <c r="C16" s="176" t="s">
        <v>1022</v>
      </c>
      <c r="D16" s="283">
        <v>7</v>
      </c>
      <c r="E16" s="25">
        <f t="shared" si="0"/>
        <v>1</v>
      </c>
      <c r="F16" s="303"/>
      <c r="G16" s="152"/>
      <c r="H16" s="304"/>
    </row>
    <row r="17" spans="1:8" ht="14.25">
      <c r="A17" s="276" t="s">
        <v>626</v>
      </c>
      <c r="B17" s="50" t="s">
        <v>17</v>
      </c>
      <c r="C17" s="176" t="s">
        <v>17</v>
      </c>
      <c r="D17" s="283">
        <v>26.32</v>
      </c>
      <c r="E17" s="25">
        <f t="shared" si="0"/>
        <v>3.7600000000000002</v>
      </c>
      <c r="F17" s="303"/>
      <c r="G17" s="152"/>
      <c r="H17" s="304"/>
    </row>
    <row r="18" spans="1:7" ht="14.25">
      <c r="A18" s="276" t="s">
        <v>535</v>
      </c>
      <c r="B18" s="196" t="s">
        <v>1092</v>
      </c>
      <c r="C18" s="275" t="s">
        <v>1064</v>
      </c>
      <c r="D18" s="307">
        <v>16.43</v>
      </c>
      <c r="E18" s="25">
        <f>D18*1/2</f>
        <v>8.215</v>
      </c>
      <c r="F18" s="303"/>
      <c r="G18" s="152"/>
    </row>
    <row r="19" spans="1:7" ht="14.25">
      <c r="A19" s="276" t="s">
        <v>535</v>
      </c>
      <c r="B19" s="196" t="s">
        <v>1092</v>
      </c>
      <c r="C19" s="275" t="s">
        <v>1093</v>
      </c>
      <c r="D19" s="307">
        <v>16.43</v>
      </c>
      <c r="E19" s="25">
        <f aca="true" t="shared" si="1" ref="E19:E20">D19*1/15</f>
        <v>1.0953333333333333</v>
      </c>
      <c r="F19" s="303"/>
      <c r="G19" s="152"/>
    </row>
    <row r="20" spans="1:7" ht="14.25">
      <c r="A20" s="276" t="s">
        <v>535</v>
      </c>
      <c r="B20" s="196" t="s">
        <v>1092</v>
      </c>
      <c r="C20" s="177" t="s">
        <v>1094</v>
      </c>
      <c r="D20" s="307">
        <v>47.9</v>
      </c>
      <c r="E20" s="25">
        <f t="shared" si="1"/>
        <v>3.1933333333333334</v>
      </c>
      <c r="F20" s="303"/>
      <c r="G20" s="152"/>
    </row>
    <row r="21" spans="1:7" ht="25.5">
      <c r="A21" s="276" t="s">
        <v>535</v>
      </c>
      <c r="B21" s="196" t="s">
        <v>1092</v>
      </c>
      <c r="C21" s="177" t="s">
        <v>1095</v>
      </c>
      <c r="D21" s="307">
        <v>19.7</v>
      </c>
      <c r="E21" s="25">
        <v>0</v>
      </c>
      <c r="F21" s="303"/>
      <c r="G21" s="152"/>
    </row>
    <row r="22" spans="1:7" ht="14.25">
      <c r="A22" s="276" t="s">
        <v>535</v>
      </c>
      <c r="B22" s="196" t="s">
        <v>1092</v>
      </c>
      <c r="C22" s="177" t="s">
        <v>1096</v>
      </c>
      <c r="D22" s="307">
        <v>19</v>
      </c>
      <c r="E22" s="25">
        <f>D22*1/15</f>
        <v>1.2666666666666666</v>
      </c>
      <c r="F22" s="303"/>
      <c r="G22" s="152"/>
    </row>
    <row r="23" spans="1:7" ht="25.5">
      <c r="A23" s="276" t="s">
        <v>535</v>
      </c>
      <c r="B23" s="196" t="s">
        <v>1092</v>
      </c>
      <c r="C23" s="177" t="s">
        <v>1097</v>
      </c>
      <c r="D23" s="307">
        <v>20.46</v>
      </c>
      <c r="E23" s="25">
        <v>0</v>
      </c>
      <c r="F23" s="303"/>
      <c r="G23" s="152"/>
    </row>
    <row r="24" spans="1:8" ht="14.25">
      <c r="A24" s="293" t="s">
        <v>523</v>
      </c>
      <c r="B24" s="293" t="s">
        <v>1098</v>
      </c>
      <c r="C24" s="308" t="s">
        <v>145</v>
      </c>
      <c r="D24" s="15">
        <v>89.71</v>
      </c>
      <c r="E24" s="15">
        <f aca="true" t="shared" si="2" ref="E24:E27">D24*1/7</f>
        <v>12.815714285714284</v>
      </c>
      <c r="F24" s="303"/>
      <c r="G24" s="152"/>
      <c r="H24" s="309"/>
    </row>
    <row r="25" spans="1:8" ht="14.25">
      <c r="A25" s="293" t="s">
        <v>523</v>
      </c>
      <c r="B25" s="293" t="s">
        <v>1098</v>
      </c>
      <c r="C25" s="308" t="s">
        <v>135</v>
      </c>
      <c r="D25" s="15">
        <v>27.33</v>
      </c>
      <c r="E25" s="15">
        <f t="shared" si="2"/>
        <v>3.904285714285714</v>
      </c>
      <c r="F25" s="303"/>
      <c r="G25" s="152"/>
      <c r="H25" s="310"/>
    </row>
    <row r="26" spans="1:8" ht="14.25">
      <c r="A26" s="293" t="s">
        <v>523</v>
      </c>
      <c r="B26" s="293" t="s">
        <v>1098</v>
      </c>
      <c r="C26" s="308" t="s">
        <v>145</v>
      </c>
      <c r="D26" s="15">
        <v>44.7</v>
      </c>
      <c r="E26" s="15">
        <f t="shared" si="2"/>
        <v>6.385714285714286</v>
      </c>
      <c r="F26" s="303"/>
      <c r="G26" s="152"/>
      <c r="H26" s="310"/>
    </row>
    <row r="27" spans="1:8" ht="14.25">
      <c r="A27" s="293" t="s">
        <v>523</v>
      </c>
      <c r="B27" s="293" t="s">
        <v>1098</v>
      </c>
      <c r="C27" s="308" t="s">
        <v>1088</v>
      </c>
      <c r="D27" s="15">
        <v>14.53</v>
      </c>
      <c r="E27" s="15">
        <f t="shared" si="2"/>
        <v>2.0757142857142856</v>
      </c>
      <c r="F27" s="303"/>
      <c r="G27" s="152"/>
      <c r="H27" s="310"/>
    </row>
    <row r="28" spans="1:8" ht="14.25">
      <c r="A28" s="293" t="s">
        <v>523</v>
      </c>
      <c r="B28" s="293" t="s">
        <v>1098</v>
      </c>
      <c r="C28" s="308" t="s">
        <v>34</v>
      </c>
      <c r="D28" s="15">
        <v>2.42</v>
      </c>
      <c r="E28" s="15">
        <f>D28*1/15</f>
        <v>0.16133333333333333</v>
      </c>
      <c r="F28" s="303"/>
      <c r="G28" s="152"/>
      <c r="H28" s="310"/>
    </row>
    <row r="29" spans="1:8" ht="14.25">
      <c r="A29" s="293" t="s">
        <v>523</v>
      </c>
      <c r="B29" s="293" t="s">
        <v>1098</v>
      </c>
      <c r="C29" s="308" t="s">
        <v>17</v>
      </c>
      <c r="D29" s="15">
        <v>2.05</v>
      </c>
      <c r="E29" s="15">
        <f aca="true" t="shared" si="3" ref="E29:E31">D29*1/7</f>
        <v>0.2928571428571428</v>
      </c>
      <c r="F29" s="303"/>
      <c r="G29" s="152"/>
      <c r="H29" s="310"/>
    </row>
    <row r="30" spans="1:8" ht="14.25">
      <c r="A30" s="293" t="s">
        <v>523</v>
      </c>
      <c r="B30" s="293" t="s">
        <v>1098</v>
      </c>
      <c r="C30" s="308" t="s">
        <v>20</v>
      </c>
      <c r="D30" s="15">
        <v>1.42</v>
      </c>
      <c r="E30" s="15">
        <f t="shared" si="3"/>
        <v>0.20285714285714285</v>
      </c>
      <c r="F30" s="303"/>
      <c r="G30" s="152"/>
      <c r="H30" s="310"/>
    </row>
    <row r="31" spans="1:8" ht="14.25">
      <c r="A31" s="293" t="s">
        <v>523</v>
      </c>
      <c r="B31" s="293" t="s">
        <v>1098</v>
      </c>
      <c r="C31" s="188" t="s">
        <v>20</v>
      </c>
      <c r="D31" s="30">
        <v>1.42</v>
      </c>
      <c r="E31" s="15">
        <f t="shared" si="3"/>
        <v>0.20285714285714285</v>
      </c>
      <c r="F31" s="303"/>
      <c r="G31" s="152"/>
      <c r="H31" s="310"/>
    </row>
    <row r="32" spans="1:8" ht="14.25">
      <c r="A32" s="293" t="s">
        <v>523</v>
      </c>
      <c r="B32" s="293" t="s">
        <v>1098</v>
      </c>
      <c r="C32" s="188" t="s">
        <v>937</v>
      </c>
      <c r="D32" s="30">
        <v>5.56</v>
      </c>
      <c r="E32" s="15">
        <f>D32*1/2</f>
        <v>2.78</v>
      </c>
      <c r="F32" s="303"/>
      <c r="G32" s="152"/>
      <c r="H32" s="310"/>
    </row>
    <row r="33" spans="1:7" ht="14.25">
      <c r="A33" s="293" t="s">
        <v>539</v>
      </c>
      <c r="B33" s="293" t="s">
        <v>1099</v>
      </c>
      <c r="C33" s="308" t="s">
        <v>71</v>
      </c>
      <c r="D33" s="15">
        <v>56.62</v>
      </c>
      <c r="E33" s="15">
        <f>D33*1/7</f>
        <v>8.088571428571429</v>
      </c>
      <c r="F33" s="303"/>
      <c r="G33" s="152"/>
    </row>
    <row r="34" spans="1:7" ht="14.25">
      <c r="A34" s="293" t="s">
        <v>539</v>
      </c>
      <c r="B34" s="293" t="s">
        <v>1099</v>
      </c>
      <c r="C34" s="308" t="s">
        <v>71</v>
      </c>
      <c r="D34" s="15">
        <v>56.62</v>
      </c>
      <c r="E34" s="15">
        <v>0</v>
      </c>
      <c r="F34" s="303"/>
      <c r="G34" s="152"/>
    </row>
    <row r="35" spans="1:7" ht="14.25">
      <c r="A35" s="293" t="s">
        <v>539</v>
      </c>
      <c r="B35" s="293" t="s">
        <v>1099</v>
      </c>
      <c r="C35" s="308" t="s">
        <v>71</v>
      </c>
      <c r="D35" s="15">
        <v>56.62</v>
      </c>
      <c r="E35" s="15">
        <v>0</v>
      </c>
      <c r="F35" s="303"/>
      <c r="G35" s="152"/>
    </row>
    <row r="36" spans="1:8" ht="14.25">
      <c r="A36" s="293" t="s">
        <v>539</v>
      </c>
      <c r="B36" s="293" t="s">
        <v>1099</v>
      </c>
      <c r="C36" s="308" t="s">
        <v>71</v>
      </c>
      <c r="D36" s="15">
        <v>56.62</v>
      </c>
      <c r="E36" s="15">
        <f aca="true" t="shared" si="4" ref="E36:E41">D36*1/7</f>
        <v>8.088571428571429</v>
      </c>
      <c r="F36" s="303"/>
      <c r="G36" s="152"/>
      <c r="H36" s="310"/>
    </row>
    <row r="37" spans="1:8" ht="14.25">
      <c r="A37" s="293" t="s">
        <v>539</v>
      </c>
      <c r="B37" s="293" t="s">
        <v>1099</v>
      </c>
      <c r="C37" s="308" t="s">
        <v>71</v>
      </c>
      <c r="D37" s="15">
        <v>56.62</v>
      </c>
      <c r="E37" s="15">
        <f t="shared" si="4"/>
        <v>8.088571428571429</v>
      </c>
      <c r="F37" s="303"/>
      <c r="G37" s="152"/>
      <c r="H37" s="310"/>
    </row>
    <row r="38" spans="1:8" ht="14.25">
      <c r="A38" s="293" t="s">
        <v>539</v>
      </c>
      <c r="B38" s="293" t="s">
        <v>1099</v>
      </c>
      <c r="C38" s="308" t="s">
        <v>17</v>
      </c>
      <c r="D38" s="15">
        <v>78</v>
      </c>
      <c r="E38" s="15">
        <f t="shared" si="4"/>
        <v>11.142857142857142</v>
      </c>
      <c r="F38" s="303"/>
      <c r="G38" s="152"/>
      <c r="H38" s="310"/>
    </row>
    <row r="39" spans="1:8" ht="14.25">
      <c r="A39" s="293" t="s">
        <v>539</v>
      </c>
      <c r="B39" s="293" t="s">
        <v>1099</v>
      </c>
      <c r="C39" s="308" t="s">
        <v>996</v>
      </c>
      <c r="D39" s="15">
        <v>125</v>
      </c>
      <c r="E39" s="15">
        <f t="shared" si="4"/>
        <v>17.857142857142858</v>
      </c>
      <c r="F39" s="303"/>
      <c r="G39" s="152"/>
      <c r="H39" s="310"/>
    </row>
    <row r="40" spans="1:7" ht="25.5">
      <c r="A40" s="276" t="s">
        <v>165</v>
      </c>
      <c r="B40" s="196" t="s">
        <v>1100</v>
      </c>
      <c r="C40" s="188" t="s">
        <v>1101</v>
      </c>
      <c r="D40" s="30">
        <v>101.06</v>
      </c>
      <c r="E40" s="25">
        <f t="shared" si="4"/>
        <v>14.437142857142858</v>
      </c>
      <c r="F40" s="303"/>
      <c r="G40" s="152"/>
    </row>
    <row r="41" spans="1:7" ht="25.5">
      <c r="A41" s="276" t="s">
        <v>165</v>
      </c>
      <c r="B41" s="196" t="s">
        <v>1100</v>
      </c>
      <c r="C41" s="188" t="s">
        <v>1102</v>
      </c>
      <c r="D41" s="30">
        <v>101.06</v>
      </c>
      <c r="E41" s="25">
        <f t="shared" si="4"/>
        <v>14.437142857142858</v>
      </c>
      <c r="F41" s="303"/>
      <c r="G41" s="152"/>
    </row>
    <row r="42" spans="1:7" ht="25.5">
      <c r="A42" s="276" t="s">
        <v>165</v>
      </c>
      <c r="B42" s="196" t="s">
        <v>1100</v>
      </c>
      <c r="C42" s="188" t="s">
        <v>17</v>
      </c>
      <c r="D42" s="30">
        <v>44.6</v>
      </c>
      <c r="E42" s="25">
        <f aca="true" t="shared" si="5" ref="E42:E46">D42*1/2</f>
        <v>22.3</v>
      </c>
      <c r="F42" s="303"/>
      <c r="G42" s="152"/>
    </row>
    <row r="43" spans="1:7" ht="14.25">
      <c r="A43" s="276" t="s">
        <v>112</v>
      </c>
      <c r="B43" s="196" t="s">
        <v>10</v>
      </c>
      <c r="C43" s="188" t="s">
        <v>1103</v>
      </c>
      <c r="D43" s="30">
        <v>28.83</v>
      </c>
      <c r="E43" s="25">
        <f t="shared" si="5"/>
        <v>14.415</v>
      </c>
      <c r="F43" s="303"/>
      <c r="G43" s="152"/>
    </row>
    <row r="44" spans="1:7" ht="14.25">
      <c r="A44" s="276" t="s">
        <v>112</v>
      </c>
      <c r="B44" s="196" t="s">
        <v>10</v>
      </c>
      <c r="C44" s="188" t="s">
        <v>1104</v>
      </c>
      <c r="D44" s="30">
        <v>29</v>
      </c>
      <c r="E44" s="25">
        <f t="shared" si="5"/>
        <v>14.5</v>
      </c>
      <c r="F44" s="303"/>
      <c r="G44" s="152"/>
    </row>
    <row r="45" spans="1:7" ht="14.25">
      <c r="A45" s="276" t="s">
        <v>112</v>
      </c>
      <c r="B45" s="196" t="s">
        <v>10</v>
      </c>
      <c r="C45" s="188" t="s">
        <v>1022</v>
      </c>
      <c r="D45" s="30">
        <v>10.58</v>
      </c>
      <c r="E45" s="25">
        <f t="shared" si="5"/>
        <v>5.29</v>
      </c>
      <c r="F45" s="303"/>
      <c r="G45" s="152"/>
    </row>
    <row r="46" spans="1:8" ht="14.25">
      <c r="A46" s="276" t="s">
        <v>112</v>
      </c>
      <c r="B46" s="196" t="s">
        <v>10</v>
      </c>
      <c r="C46" s="188" t="s">
        <v>1105</v>
      </c>
      <c r="D46" s="30">
        <v>36.73</v>
      </c>
      <c r="E46" s="25">
        <f t="shared" si="5"/>
        <v>18.365</v>
      </c>
      <c r="F46" s="303"/>
      <c r="G46" s="152"/>
      <c r="H46" s="309"/>
    </row>
    <row r="47" spans="1:7" ht="14.25">
      <c r="A47" s="276" t="s">
        <v>112</v>
      </c>
      <c r="B47" s="196" t="s">
        <v>10</v>
      </c>
      <c r="C47" s="188" t="s">
        <v>1104</v>
      </c>
      <c r="D47" s="30">
        <v>17.7</v>
      </c>
      <c r="E47" s="25">
        <v>0</v>
      </c>
      <c r="F47" s="303"/>
      <c r="G47" s="152"/>
    </row>
    <row r="48" spans="1:7" ht="14.25">
      <c r="A48" s="276" t="s">
        <v>112</v>
      </c>
      <c r="B48" s="196" t="s">
        <v>10</v>
      </c>
      <c r="C48" s="188" t="s">
        <v>1104</v>
      </c>
      <c r="D48" s="30">
        <v>27.25</v>
      </c>
      <c r="E48" s="25">
        <v>0</v>
      </c>
      <c r="F48" s="303"/>
      <c r="G48" s="152"/>
    </row>
    <row r="49" spans="1:7" ht="14.25">
      <c r="A49" s="276" t="s">
        <v>112</v>
      </c>
      <c r="B49" s="196" t="s">
        <v>10</v>
      </c>
      <c r="C49" s="188" t="s">
        <v>511</v>
      </c>
      <c r="D49" s="30">
        <v>5.1</v>
      </c>
      <c r="E49" s="25">
        <f aca="true" t="shared" si="6" ref="E49:E50">D49*1</f>
        <v>5.1</v>
      </c>
      <c r="F49" s="303"/>
      <c r="G49" s="152"/>
    </row>
    <row r="50" spans="1:7" ht="14.25">
      <c r="A50" s="276" t="s">
        <v>112</v>
      </c>
      <c r="B50" s="196" t="s">
        <v>10</v>
      </c>
      <c r="C50" s="188" t="s">
        <v>512</v>
      </c>
      <c r="D50" s="30">
        <v>5.1</v>
      </c>
      <c r="E50" s="25">
        <f t="shared" si="6"/>
        <v>5.1</v>
      </c>
      <c r="F50" s="303"/>
      <c r="G50" s="152"/>
    </row>
    <row r="51" spans="1:8" ht="14.25">
      <c r="A51" s="276" t="s">
        <v>112</v>
      </c>
      <c r="B51" s="196" t="s">
        <v>10</v>
      </c>
      <c r="C51" s="188" t="s">
        <v>1106</v>
      </c>
      <c r="D51" s="30">
        <v>47.58</v>
      </c>
      <c r="E51" s="25">
        <f aca="true" t="shared" si="7" ref="E51:E52">D51*1/2</f>
        <v>23.79</v>
      </c>
      <c r="F51" s="303"/>
      <c r="G51" s="152"/>
      <c r="H51" s="309"/>
    </row>
    <row r="52" spans="1:8" ht="14.25">
      <c r="A52" s="276" t="s">
        <v>112</v>
      </c>
      <c r="B52" s="196" t="s">
        <v>10</v>
      </c>
      <c r="C52" s="188" t="s">
        <v>17</v>
      </c>
      <c r="D52" s="30">
        <v>55.2</v>
      </c>
      <c r="E52" s="25">
        <f t="shared" si="7"/>
        <v>27.6</v>
      </c>
      <c r="F52" s="303"/>
      <c r="G52" s="152"/>
      <c r="H52" s="309"/>
    </row>
    <row r="53" spans="1:8" ht="14.25">
      <c r="A53" s="276" t="s">
        <v>97</v>
      </c>
      <c r="B53" s="196" t="s">
        <v>1107</v>
      </c>
      <c r="C53" s="188" t="s">
        <v>89</v>
      </c>
      <c r="D53" s="30">
        <v>17.06</v>
      </c>
      <c r="E53" s="25">
        <f>D53*1/7</f>
        <v>2.437142857142857</v>
      </c>
      <c r="F53" s="303"/>
      <c r="G53" s="152"/>
      <c r="H53" s="309"/>
    </row>
    <row r="54" spans="1:7" ht="14.25">
      <c r="A54" s="276" t="s">
        <v>97</v>
      </c>
      <c r="B54" s="196" t="s">
        <v>1107</v>
      </c>
      <c r="C54" s="188" t="s">
        <v>34</v>
      </c>
      <c r="D54" s="30">
        <v>11.77</v>
      </c>
      <c r="E54" s="25">
        <v>0</v>
      </c>
      <c r="F54" s="303"/>
      <c r="G54" s="152"/>
    </row>
    <row r="55" spans="1:7" ht="14.25">
      <c r="A55" s="276" t="s">
        <v>97</v>
      </c>
      <c r="B55" s="196" t="s">
        <v>1107</v>
      </c>
      <c r="C55" s="188" t="s">
        <v>145</v>
      </c>
      <c r="D55" s="30">
        <v>116.51</v>
      </c>
      <c r="E55" s="25">
        <f>D55*1/7</f>
        <v>16.644285714285715</v>
      </c>
      <c r="F55" s="303"/>
      <c r="G55" s="152"/>
    </row>
    <row r="56" spans="1:7" ht="14.25">
      <c r="A56" s="276" t="s">
        <v>97</v>
      </c>
      <c r="B56" s="196" t="s">
        <v>1107</v>
      </c>
      <c r="C56" s="188" t="s">
        <v>939</v>
      </c>
      <c r="D56" s="30">
        <v>9.08</v>
      </c>
      <c r="E56" s="25">
        <v>0</v>
      </c>
      <c r="F56" s="303"/>
      <c r="G56" s="152"/>
    </row>
    <row r="57" spans="1:7" ht="14.25">
      <c r="A57" s="276" t="s">
        <v>97</v>
      </c>
      <c r="B57" s="196" t="s">
        <v>1108</v>
      </c>
      <c r="C57" s="188" t="s">
        <v>103</v>
      </c>
      <c r="D57" s="30">
        <v>96</v>
      </c>
      <c r="E57" s="25">
        <v>0</v>
      </c>
      <c r="F57" s="303"/>
      <c r="G57" s="152"/>
    </row>
    <row r="58" spans="1:7" ht="14.25">
      <c r="A58" s="276" t="s">
        <v>97</v>
      </c>
      <c r="B58" s="196" t="s">
        <v>1108</v>
      </c>
      <c r="C58" s="188" t="s">
        <v>17</v>
      </c>
      <c r="D58" s="30">
        <v>20</v>
      </c>
      <c r="E58" s="25">
        <f aca="true" t="shared" si="8" ref="E58:E61">D58*1/7</f>
        <v>2.857142857142857</v>
      </c>
      <c r="F58" s="303"/>
      <c r="G58" s="152"/>
    </row>
    <row r="59" spans="1:7" ht="14.25">
      <c r="A59" s="276" t="s">
        <v>57</v>
      </c>
      <c r="B59" s="196" t="s">
        <v>1109</v>
      </c>
      <c r="C59" s="188" t="s">
        <v>145</v>
      </c>
      <c r="D59" s="30">
        <v>42.74</v>
      </c>
      <c r="E59" s="25">
        <f t="shared" si="8"/>
        <v>6.105714285714286</v>
      </c>
      <c r="F59" s="303"/>
      <c r="G59" s="152"/>
    </row>
    <row r="60" spans="1:7" ht="14.25">
      <c r="A60" s="276" t="s">
        <v>57</v>
      </c>
      <c r="B60" s="196" t="s">
        <v>1109</v>
      </c>
      <c r="C60" s="188" t="s">
        <v>511</v>
      </c>
      <c r="D60" s="30">
        <v>2.36</v>
      </c>
      <c r="E60" s="25">
        <f t="shared" si="8"/>
        <v>0.33714285714285713</v>
      </c>
      <c r="F60" s="303"/>
      <c r="G60" s="152"/>
    </row>
    <row r="61" spans="1:7" ht="14.25">
      <c r="A61" s="276" t="s">
        <v>57</v>
      </c>
      <c r="B61" s="196" t="s">
        <v>1109</v>
      </c>
      <c r="C61" s="188" t="s">
        <v>512</v>
      </c>
      <c r="D61" s="30">
        <v>2.36</v>
      </c>
      <c r="E61" s="25">
        <f t="shared" si="8"/>
        <v>0.33714285714285713</v>
      </c>
      <c r="F61" s="303"/>
      <c r="G61" s="152"/>
    </row>
    <row r="62" spans="1:7" ht="14.25">
      <c r="A62" s="276" t="s">
        <v>57</v>
      </c>
      <c r="B62" s="196" t="s">
        <v>1109</v>
      </c>
      <c r="C62" s="188" t="s">
        <v>1104</v>
      </c>
      <c r="D62" s="30">
        <v>9.55</v>
      </c>
      <c r="E62" s="25">
        <f aca="true" t="shared" si="9" ref="E62:E63">D62*1/2</f>
        <v>4.775</v>
      </c>
      <c r="F62" s="303"/>
      <c r="G62" s="152"/>
    </row>
    <row r="63" spans="1:8" ht="14.25">
      <c r="A63" s="276" t="s">
        <v>57</v>
      </c>
      <c r="B63" s="196" t="s">
        <v>1109</v>
      </c>
      <c r="C63" s="188" t="s">
        <v>17</v>
      </c>
      <c r="D63" s="30">
        <v>4.9</v>
      </c>
      <c r="E63" s="25">
        <f t="shared" si="9"/>
        <v>2.45</v>
      </c>
      <c r="F63" s="303"/>
      <c r="G63" s="152"/>
      <c r="H63" s="309"/>
    </row>
    <row r="64" spans="1:8" ht="14.25">
      <c r="A64" s="276" t="s">
        <v>151</v>
      </c>
      <c r="B64" s="196" t="s">
        <v>1110</v>
      </c>
      <c r="C64" s="188" t="s">
        <v>145</v>
      </c>
      <c r="D64" s="30">
        <v>49.19</v>
      </c>
      <c r="E64" s="25">
        <f aca="true" t="shared" si="10" ref="E64:E68">D64*1/7</f>
        <v>7.027142857142857</v>
      </c>
      <c r="F64" s="303"/>
      <c r="G64" s="152"/>
      <c r="H64" s="310"/>
    </row>
    <row r="65" spans="1:8" ht="14.25">
      <c r="A65" s="276" t="s">
        <v>151</v>
      </c>
      <c r="B65" s="196" t="s">
        <v>1110</v>
      </c>
      <c r="C65" s="188" t="s">
        <v>1104</v>
      </c>
      <c r="D65" s="30">
        <v>7.89</v>
      </c>
      <c r="E65" s="25">
        <f t="shared" si="10"/>
        <v>1.127142857142857</v>
      </c>
      <c r="F65" s="303"/>
      <c r="G65" s="152"/>
      <c r="H65" s="310"/>
    </row>
    <row r="66" spans="1:8" ht="14.25">
      <c r="A66" s="276" t="s">
        <v>151</v>
      </c>
      <c r="B66" s="196" t="s">
        <v>1110</v>
      </c>
      <c r="C66" s="188" t="s">
        <v>511</v>
      </c>
      <c r="D66" s="30">
        <v>2.42</v>
      </c>
      <c r="E66" s="25">
        <f t="shared" si="10"/>
        <v>0.3457142857142857</v>
      </c>
      <c r="F66" s="303"/>
      <c r="G66" s="152"/>
      <c r="H66" s="310"/>
    </row>
    <row r="67" spans="1:8" ht="14.25">
      <c r="A67" s="276" t="s">
        <v>151</v>
      </c>
      <c r="B67" s="196" t="s">
        <v>1110</v>
      </c>
      <c r="C67" s="188" t="s">
        <v>512</v>
      </c>
      <c r="D67" s="30">
        <v>2.37</v>
      </c>
      <c r="E67" s="25">
        <f t="shared" si="10"/>
        <v>0.3385714285714286</v>
      </c>
      <c r="F67" s="303"/>
      <c r="G67" s="152"/>
      <c r="H67" s="310"/>
    </row>
    <row r="68" spans="1:7" ht="14.25">
      <c r="A68" s="196" t="s">
        <v>131</v>
      </c>
      <c r="B68" s="196" t="s">
        <v>1111</v>
      </c>
      <c r="C68" s="188" t="s">
        <v>145</v>
      </c>
      <c r="D68" s="283">
        <v>71.89</v>
      </c>
      <c r="E68" s="25">
        <f t="shared" si="10"/>
        <v>10.27</v>
      </c>
      <c r="F68" s="303"/>
      <c r="G68" s="180"/>
    </row>
    <row r="69" spans="1:7" ht="14.25">
      <c r="A69" s="196" t="s">
        <v>131</v>
      </c>
      <c r="B69" s="196" t="s">
        <v>1111</v>
      </c>
      <c r="C69" s="188" t="s">
        <v>34</v>
      </c>
      <c r="D69" s="283">
        <v>9.75</v>
      </c>
      <c r="E69" s="25">
        <v>0</v>
      </c>
      <c r="F69" s="303"/>
      <c r="G69" s="74"/>
    </row>
    <row r="70" spans="1:7" ht="14.25">
      <c r="A70" s="196" t="s">
        <v>131</v>
      </c>
      <c r="B70" s="196" t="s">
        <v>1111</v>
      </c>
      <c r="C70" s="188" t="s">
        <v>34</v>
      </c>
      <c r="D70" s="283">
        <v>9.75</v>
      </c>
      <c r="E70" s="25">
        <v>0</v>
      </c>
      <c r="F70" s="303"/>
      <c r="G70" s="74"/>
    </row>
    <row r="71" spans="1:7" ht="14.25">
      <c r="A71" s="196" t="s">
        <v>131</v>
      </c>
      <c r="B71" s="196" t="s">
        <v>1111</v>
      </c>
      <c r="C71" s="188" t="s">
        <v>34</v>
      </c>
      <c r="D71" s="283">
        <v>9.75</v>
      </c>
      <c r="E71" s="25">
        <v>0</v>
      </c>
      <c r="F71" s="303"/>
      <c r="G71" s="74"/>
    </row>
    <row r="72" spans="1:7" ht="14.25">
      <c r="A72" s="196" t="s">
        <v>131</v>
      </c>
      <c r="B72" s="196" t="s">
        <v>1111</v>
      </c>
      <c r="C72" s="188" t="s">
        <v>1016</v>
      </c>
      <c r="D72" s="283">
        <v>173.8</v>
      </c>
      <c r="E72" s="25">
        <f>D72*1/15</f>
        <v>11.586666666666668</v>
      </c>
      <c r="F72" s="303"/>
      <c r="G72" s="74"/>
    </row>
    <row r="73" spans="1:7" ht="14.25">
      <c r="A73" s="161" t="s">
        <v>120</v>
      </c>
      <c r="B73" s="50" t="s">
        <v>1112</v>
      </c>
      <c r="C73" s="188" t="s">
        <v>145</v>
      </c>
      <c r="D73" s="283">
        <v>40.06</v>
      </c>
      <c r="E73" s="25">
        <f>D73*1/7</f>
        <v>5.722857142857143</v>
      </c>
      <c r="F73" s="303"/>
      <c r="G73" s="180"/>
    </row>
    <row r="77" spans="1:7" ht="14.25">
      <c r="A77" s="81"/>
      <c r="B77" s="81"/>
      <c r="C77" s="81"/>
      <c r="D77" s="81"/>
      <c r="E77" s="81"/>
      <c r="F77" s="81"/>
      <c r="G77" s="81"/>
    </row>
    <row r="78" spans="1:7" ht="14.25">
      <c r="A78" s="311"/>
      <c r="C78" s="312"/>
      <c r="D78" s="311"/>
      <c r="E78" s="313"/>
      <c r="F78" s="313"/>
      <c r="G78" s="311"/>
    </row>
    <row r="79" spans="1:7" ht="14.25">
      <c r="A79" s="102"/>
      <c r="B79" s="82"/>
      <c r="C79" s="83"/>
      <c r="D79" s="84"/>
      <c r="E79" s="314"/>
      <c r="F79" s="314"/>
      <c r="G79" s="311"/>
    </row>
    <row r="80" spans="1:7" ht="14.25">
      <c r="A80" s="78"/>
      <c r="B80" s="315"/>
      <c r="C80" s="315"/>
      <c r="D80" s="316"/>
      <c r="E80" s="313"/>
      <c r="F80" s="313"/>
      <c r="G80" s="311"/>
    </row>
    <row r="81" spans="1:7" ht="14.25">
      <c r="A81" s="78"/>
      <c r="B81" s="315"/>
      <c r="C81" s="315"/>
      <c r="D81" s="316"/>
      <c r="E81" s="313"/>
      <c r="F81" s="313"/>
      <c r="G81" s="311"/>
    </row>
    <row r="82" spans="1:7" ht="14.25">
      <c r="A82" s="78"/>
      <c r="B82" s="315"/>
      <c r="C82" s="315"/>
      <c r="D82" s="316"/>
      <c r="E82" s="313"/>
      <c r="F82" s="313"/>
      <c r="G82" s="311"/>
    </row>
  </sheetData>
  <sheetProtection selectLockedCells="1" selectUnlockedCells="1"/>
  <mergeCells count="1">
    <mergeCell ref="I4:J4"/>
  </mergeCells>
  <printOptions horizontalCentered="1"/>
  <pageMargins left="0.5118055555555555" right="0.5118055555555555" top="0.5902777777777778" bottom="0.5902777777777778"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8"/>
  </sheetPr>
  <dimension ref="A1:H13"/>
  <sheetViews>
    <sheetView zoomScale="160" zoomScaleNormal="160" workbookViewId="0" topLeftCell="A1">
      <selection activeCell="G9" sqref="G9"/>
    </sheetView>
  </sheetViews>
  <sheetFormatPr defaultColWidth="8.00390625" defaultRowHeight="14.25"/>
  <cols>
    <col min="1" max="1" width="5.00390625" style="0" customWidth="1"/>
    <col min="2" max="2" width="11.75390625" style="0" customWidth="1"/>
    <col min="3" max="3" width="22.375" style="0" customWidth="1"/>
    <col min="4" max="4" width="3.75390625" style="0" customWidth="1"/>
    <col min="5" max="5" width="12.00390625" style="0" customWidth="1"/>
    <col min="6" max="6" width="10.625" style="0" customWidth="1"/>
    <col min="7" max="7" width="9.125" style="0" customWidth="1"/>
    <col min="8" max="8" width="12.375" style="0" customWidth="1"/>
    <col min="9" max="16384" width="9.00390625" style="0" customWidth="1"/>
  </cols>
  <sheetData>
    <row r="1" spans="1:7" ht="14.25">
      <c r="A1" s="88" t="s">
        <v>1113</v>
      </c>
      <c r="B1" s="88"/>
      <c r="C1" s="88"/>
      <c r="D1" s="88"/>
      <c r="E1" s="88"/>
      <c r="F1" s="88"/>
      <c r="G1" s="88"/>
    </row>
    <row r="2" spans="1:7" ht="14.25">
      <c r="A2" s="88"/>
      <c r="B2" s="88"/>
      <c r="C2" s="88"/>
      <c r="D2" s="88"/>
      <c r="E2" s="88"/>
      <c r="F2" s="88"/>
      <c r="G2" s="88"/>
    </row>
    <row r="3" spans="1:8" ht="38.25">
      <c r="A3" s="82" t="s">
        <v>600</v>
      </c>
      <c r="B3" s="82" t="s">
        <v>601</v>
      </c>
      <c r="C3" s="82" t="s">
        <v>2</v>
      </c>
      <c r="D3" s="82" t="s">
        <v>602</v>
      </c>
      <c r="E3" s="82" t="s">
        <v>603</v>
      </c>
      <c r="F3" s="82" t="s">
        <v>604</v>
      </c>
      <c r="G3" s="89" t="s">
        <v>605</v>
      </c>
      <c r="H3" s="82" t="s">
        <v>606</v>
      </c>
    </row>
    <row r="4" spans="1:8" ht="14.25" customHeight="1">
      <c r="A4" s="90">
        <v>1</v>
      </c>
      <c r="B4" s="104" t="s">
        <v>607</v>
      </c>
      <c r="C4" s="80" t="s">
        <v>608</v>
      </c>
      <c r="D4" s="90" t="s">
        <v>609</v>
      </c>
      <c r="E4" s="91">
        <v>800</v>
      </c>
      <c r="F4" s="90" t="s">
        <v>610</v>
      </c>
      <c r="G4" s="317">
        <f>'RM Consolidado Fazenda'!G4+'RM Campus Consolidado'!G4</f>
        <v>4896.88</v>
      </c>
      <c r="H4" s="93">
        <f aca="true" t="shared" si="0" ref="H4:H12">G4/E4</f>
        <v>6.1211</v>
      </c>
    </row>
    <row r="5" spans="1:8" ht="14.25">
      <c r="A5" s="90">
        <v>2</v>
      </c>
      <c r="B5" s="104"/>
      <c r="C5" s="80" t="s">
        <v>611</v>
      </c>
      <c r="D5" s="90" t="s">
        <v>609</v>
      </c>
      <c r="E5" s="91">
        <v>200</v>
      </c>
      <c r="F5" s="90" t="s">
        <v>610</v>
      </c>
      <c r="G5" s="317">
        <f>'RM Consolidado Fazenda'!G5+'RM Campus Consolidado'!G5</f>
        <v>621.715</v>
      </c>
      <c r="H5" s="93">
        <f t="shared" si="0"/>
        <v>3.108575</v>
      </c>
    </row>
    <row r="6" spans="1:8" ht="14.25">
      <c r="A6" s="90">
        <v>3</v>
      </c>
      <c r="B6" s="104"/>
      <c r="C6" s="80" t="s">
        <v>612</v>
      </c>
      <c r="D6" s="90" t="s">
        <v>609</v>
      </c>
      <c r="E6" s="91">
        <v>360</v>
      </c>
      <c r="F6" s="90" t="s">
        <v>610</v>
      </c>
      <c r="G6" s="317">
        <f>'RM Consolidado Fazenda'!G6+'RM Campus Consolidado'!G6</f>
        <v>747.22</v>
      </c>
      <c r="H6" s="93">
        <f t="shared" si="0"/>
        <v>2.0756111111111113</v>
      </c>
    </row>
    <row r="7" spans="1:8" ht="14.25">
      <c r="A7" s="90">
        <v>4</v>
      </c>
      <c r="B7" s="104"/>
      <c r="C7" s="80" t="s">
        <v>613</v>
      </c>
      <c r="D7" s="90" t="s">
        <v>609</v>
      </c>
      <c r="E7" s="91">
        <v>1500</v>
      </c>
      <c r="F7" s="90" t="s">
        <v>610</v>
      </c>
      <c r="G7" s="317">
        <f>'RM Consolidado Fazenda'!G7+'RM Campus Consolidado'!G7</f>
        <v>8.152333333333333</v>
      </c>
      <c r="H7" s="93">
        <f t="shared" si="0"/>
        <v>0.005434888888888888</v>
      </c>
    </row>
    <row r="8" spans="1:8" ht="14.25">
      <c r="A8" s="90">
        <v>5</v>
      </c>
      <c r="B8" s="104"/>
      <c r="C8" s="318" t="s">
        <v>614</v>
      </c>
      <c r="D8" s="104" t="s">
        <v>609</v>
      </c>
      <c r="E8" s="319">
        <v>1000</v>
      </c>
      <c r="F8" s="104" t="s">
        <v>610</v>
      </c>
      <c r="G8" s="320">
        <f>'RM Consolidado Fazenda'!G8+'RM Campus Consolidado'!G8</f>
        <v>3372.2140000000004</v>
      </c>
      <c r="H8" s="321">
        <f t="shared" si="0"/>
        <v>3.3722140000000005</v>
      </c>
    </row>
    <row r="9" spans="1:8" ht="38.25" customHeight="1">
      <c r="A9" s="90">
        <v>6</v>
      </c>
      <c r="B9" s="90" t="s">
        <v>615</v>
      </c>
      <c r="C9" s="80" t="s">
        <v>616</v>
      </c>
      <c r="D9" s="90" t="s">
        <v>609</v>
      </c>
      <c r="E9" s="91">
        <v>1800</v>
      </c>
      <c r="F9" s="90" t="s">
        <v>617</v>
      </c>
      <c r="G9" s="149">
        <f>'RM Consolidado Fazenda'!G9+'RM Campus Consolidado'!G9</f>
        <v>552.0442857142857</v>
      </c>
      <c r="H9" s="93">
        <f t="shared" si="0"/>
        <v>0.3066912698412698</v>
      </c>
    </row>
    <row r="10" spans="1:8" ht="25.5">
      <c r="A10" s="90">
        <v>7</v>
      </c>
      <c r="B10" s="90"/>
      <c r="C10" s="80" t="s">
        <v>618</v>
      </c>
      <c r="D10" s="90" t="s">
        <v>609</v>
      </c>
      <c r="E10" s="91">
        <v>6000</v>
      </c>
      <c r="F10" s="90" t="s">
        <v>610</v>
      </c>
      <c r="G10" s="149">
        <f>'RM Consolidado Fazenda'!G10+'RM Campus Consolidado'!G10</f>
        <v>6981.990000000001</v>
      </c>
      <c r="H10" s="93">
        <f t="shared" si="0"/>
        <v>1.1636650000000002</v>
      </c>
    </row>
    <row r="11" spans="1:8" ht="25.5">
      <c r="A11" s="90">
        <v>8</v>
      </c>
      <c r="B11" s="90"/>
      <c r="C11" s="80" t="s">
        <v>619</v>
      </c>
      <c r="D11" s="90" t="s">
        <v>609</v>
      </c>
      <c r="E11" s="91">
        <v>1800</v>
      </c>
      <c r="F11" s="90" t="s">
        <v>620</v>
      </c>
      <c r="G11" s="149">
        <f>'RM Consolidado Fazenda'!G11+'RM Campus Consolidado'!G11</f>
        <v>7539.2699999999995</v>
      </c>
      <c r="H11" s="93">
        <f t="shared" si="0"/>
        <v>4.188483333333333</v>
      </c>
    </row>
    <row r="12" spans="1:8" ht="38.25">
      <c r="A12" s="90">
        <v>9</v>
      </c>
      <c r="B12" s="90"/>
      <c r="C12" s="80" t="s">
        <v>621</v>
      </c>
      <c r="D12" s="90" t="s">
        <v>609</v>
      </c>
      <c r="E12" s="95">
        <v>100000</v>
      </c>
      <c r="F12" s="90" t="s">
        <v>610</v>
      </c>
      <c r="G12" s="149">
        <f>'RM Consolidado Fazenda'!G12+'RM Campus Consolidado'!G12</f>
        <v>15073.304285714286</v>
      </c>
      <c r="H12" s="93">
        <f t="shared" si="0"/>
        <v>0.15073304285714287</v>
      </c>
    </row>
    <row r="13" spans="1:8" ht="14.25">
      <c r="A13" s="322"/>
      <c r="B13" s="322"/>
      <c r="C13" s="322"/>
      <c r="D13" s="322"/>
      <c r="E13" s="322"/>
      <c r="F13" s="322"/>
      <c r="H13" s="323">
        <f>SUM(H4:H12)</f>
        <v>20.492507646031747</v>
      </c>
    </row>
  </sheetData>
  <sheetProtection selectLockedCells="1" selectUnlockedCells="1"/>
  <mergeCells count="2">
    <mergeCell ref="B4:B8"/>
    <mergeCell ref="B9:B12"/>
  </mergeCells>
  <printOptions/>
  <pageMargins left="0.5118055555555555" right="0.5118055555555555" top="0.7875" bottom="0.78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30"/>
  </sheetPr>
  <dimension ref="A1:H13"/>
  <sheetViews>
    <sheetView zoomScale="120" zoomScaleNormal="120" zoomScaleSheetLayoutView="130" workbookViewId="0" topLeftCell="A1">
      <selection activeCell="G20" sqref="G20"/>
    </sheetView>
  </sheetViews>
  <sheetFormatPr defaultColWidth="8.00390625" defaultRowHeight="14.25"/>
  <cols>
    <col min="1" max="1" width="5.00390625" style="0" customWidth="1"/>
    <col min="2" max="2" width="11.75390625" style="0" customWidth="1"/>
    <col min="3" max="3" width="22.375" style="0" customWidth="1"/>
    <col min="4" max="4" width="3.75390625" style="0" customWidth="1"/>
    <col min="5" max="5" width="12.00390625" style="0" customWidth="1"/>
    <col min="6" max="6" width="10.625" style="0" customWidth="1"/>
    <col min="7" max="7" width="9.125" style="0" customWidth="1"/>
    <col min="8" max="8" width="9.00390625" style="0" customWidth="1"/>
    <col min="9" max="16384" width="9.00390625" style="0" customWidth="1"/>
  </cols>
  <sheetData>
    <row r="1" spans="1:7" ht="14.25">
      <c r="A1" s="88" t="s">
        <v>1114</v>
      </c>
      <c r="B1" s="88"/>
      <c r="C1" s="88"/>
      <c r="D1" s="88"/>
      <c r="E1" s="88"/>
      <c r="F1" s="88"/>
      <c r="G1" s="88"/>
    </row>
    <row r="2" spans="1:7" ht="14.25">
      <c r="A2" s="88"/>
      <c r="B2" s="88"/>
      <c r="C2" s="88"/>
      <c r="D2" s="88"/>
      <c r="E2" s="88"/>
      <c r="F2" s="88"/>
      <c r="G2" s="88"/>
    </row>
    <row r="3" spans="1:8" ht="25.5">
      <c r="A3" s="324" t="s">
        <v>600</v>
      </c>
      <c r="B3" s="324" t="s">
        <v>601</v>
      </c>
      <c r="C3" s="324" t="s">
        <v>2</v>
      </c>
      <c r="D3" s="324" t="s">
        <v>602</v>
      </c>
      <c r="E3" s="324" t="s">
        <v>603</v>
      </c>
      <c r="F3" s="324" t="s">
        <v>604</v>
      </c>
      <c r="G3" s="325" t="s">
        <v>1115</v>
      </c>
      <c r="H3" s="324" t="s">
        <v>1116</v>
      </c>
    </row>
    <row r="4" spans="1:8" ht="14.25" customHeight="1">
      <c r="A4" s="90">
        <v>1</v>
      </c>
      <c r="B4" s="90" t="s">
        <v>607</v>
      </c>
      <c r="C4" s="80" t="s">
        <v>608</v>
      </c>
      <c r="D4" s="90" t="s">
        <v>609</v>
      </c>
      <c r="E4" s="91">
        <v>800</v>
      </c>
      <c r="F4" s="90" t="s">
        <v>610</v>
      </c>
      <c r="G4" s="317">
        <f>'RM Fazenda'!I6</f>
        <v>477.58500000000004</v>
      </c>
      <c r="H4" s="326">
        <f aca="true" t="shared" si="0" ref="H4:H12">G4/E4</f>
        <v>0.59698125</v>
      </c>
    </row>
    <row r="5" spans="1:8" ht="14.25">
      <c r="A5" s="90">
        <v>2</v>
      </c>
      <c r="B5" s="90"/>
      <c r="C5" s="80" t="s">
        <v>611</v>
      </c>
      <c r="D5" s="90" t="s">
        <v>609</v>
      </c>
      <c r="E5" s="91">
        <v>200</v>
      </c>
      <c r="F5" s="90" t="s">
        <v>610</v>
      </c>
      <c r="G5" s="317">
        <f>'RM Fazenda'!I7</f>
        <v>89.16000000000001</v>
      </c>
      <c r="H5" s="326">
        <f t="shared" si="0"/>
        <v>0.44580000000000003</v>
      </c>
    </row>
    <row r="6" spans="1:8" ht="14.25">
      <c r="A6" s="90">
        <v>3</v>
      </c>
      <c r="B6" s="90"/>
      <c r="C6" s="80" t="s">
        <v>612</v>
      </c>
      <c r="D6" s="90" t="s">
        <v>609</v>
      </c>
      <c r="E6" s="91">
        <v>360</v>
      </c>
      <c r="F6" s="90" t="s">
        <v>610</v>
      </c>
      <c r="G6" s="317">
        <f>'RM Fazenda'!I10</f>
        <v>440.615</v>
      </c>
      <c r="H6" s="326">
        <f t="shared" si="0"/>
        <v>1.2239305555555555</v>
      </c>
    </row>
    <row r="7" spans="1:8" ht="14.25">
      <c r="A7" s="90">
        <v>4</v>
      </c>
      <c r="B7" s="90"/>
      <c r="C7" s="80" t="s">
        <v>613</v>
      </c>
      <c r="D7" s="90" t="s">
        <v>609</v>
      </c>
      <c r="E7" s="91">
        <v>1500</v>
      </c>
      <c r="F7" s="90" t="s">
        <v>610</v>
      </c>
      <c r="G7" s="317">
        <f>'RM Fazenda'!I9</f>
        <v>8.152333333333333</v>
      </c>
      <c r="H7" s="326">
        <f t="shared" si="0"/>
        <v>0.005434888888888888</v>
      </c>
    </row>
    <row r="8" spans="1:8" ht="14.25">
      <c r="A8" s="90">
        <v>5</v>
      </c>
      <c r="B8" s="90"/>
      <c r="C8" s="80" t="s">
        <v>614</v>
      </c>
      <c r="D8" s="90" t="s">
        <v>609</v>
      </c>
      <c r="E8" s="91">
        <v>1000</v>
      </c>
      <c r="F8" s="90" t="s">
        <v>610</v>
      </c>
      <c r="G8" s="317">
        <f>'RM Fazenda'!I8</f>
        <v>279.535</v>
      </c>
      <c r="H8" s="326">
        <f t="shared" si="0"/>
        <v>0.27953500000000003</v>
      </c>
    </row>
    <row r="9" spans="1:8" ht="38.25" customHeight="1">
      <c r="A9" s="90">
        <v>6</v>
      </c>
      <c r="B9" s="90" t="s">
        <v>615</v>
      </c>
      <c r="C9" s="80" t="s">
        <v>616</v>
      </c>
      <c r="D9" s="90" t="s">
        <v>609</v>
      </c>
      <c r="E9" s="91">
        <v>1800</v>
      </c>
      <c r="F9" s="90" t="s">
        <v>617</v>
      </c>
      <c r="G9" s="317">
        <f>'RM Fazenda'!D80</f>
        <v>116.38</v>
      </c>
      <c r="H9" s="326">
        <f t="shared" si="0"/>
        <v>0.06465555555555555</v>
      </c>
    </row>
    <row r="10" spans="1:8" ht="25.5">
      <c r="A10" s="90">
        <v>7</v>
      </c>
      <c r="B10" s="90"/>
      <c r="C10" s="80" t="s">
        <v>618</v>
      </c>
      <c r="D10" s="90" t="s">
        <v>609</v>
      </c>
      <c r="E10" s="91">
        <v>6000</v>
      </c>
      <c r="F10" s="90" t="s">
        <v>610</v>
      </c>
      <c r="G10" s="317">
        <f>'RM Fazenda'!D82</f>
        <v>6285.06</v>
      </c>
      <c r="H10" s="326">
        <f t="shared" si="0"/>
        <v>1.0475100000000002</v>
      </c>
    </row>
    <row r="11" spans="1:8" ht="25.5">
      <c r="A11" s="90">
        <v>8</v>
      </c>
      <c r="B11" s="90"/>
      <c r="C11" s="80" t="s">
        <v>619</v>
      </c>
      <c r="D11" s="90" t="s">
        <v>609</v>
      </c>
      <c r="E11" s="91">
        <v>1800</v>
      </c>
      <c r="F11" s="90" t="s">
        <v>620</v>
      </c>
      <c r="G11" s="317">
        <f>'RM Fazenda'!D81</f>
        <v>5030.944666666666</v>
      </c>
      <c r="H11" s="326">
        <f t="shared" si="0"/>
        <v>2.794969259259259</v>
      </c>
    </row>
    <row r="12" spans="1:8" ht="38.25">
      <c r="A12" s="90">
        <v>9</v>
      </c>
      <c r="B12" s="90"/>
      <c r="C12" s="80" t="s">
        <v>621</v>
      </c>
      <c r="D12" s="90" t="s">
        <v>609</v>
      </c>
      <c r="E12" s="95">
        <v>100000</v>
      </c>
      <c r="F12" s="90" t="s">
        <v>610</v>
      </c>
      <c r="G12" s="317">
        <f>'RM Fazenda'!D80+'RM Fazenda'!D81+'RM Fazenda'!D82</f>
        <v>11432.384666666667</v>
      </c>
      <c r="H12" s="326">
        <f t="shared" si="0"/>
        <v>0.11432384666666667</v>
      </c>
    </row>
    <row r="13" spans="1:8" ht="14.25">
      <c r="A13" s="322"/>
      <c r="B13" s="322"/>
      <c r="C13" s="322"/>
      <c r="D13" s="322"/>
      <c r="E13" s="322"/>
      <c r="F13" s="322"/>
      <c r="H13" s="327">
        <f>SUM(H4:H12)</f>
        <v>6.573140355925925</v>
      </c>
    </row>
  </sheetData>
  <sheetProtection selectLockedCells="1" selectUnlockedCells="1"/>
  <mergeCells count="2">
    <mergeCell ref="B4:B8"/>
    <mergeCell ref="B9:B12"/>
  </mergeCells>
  <printOptions/>
  <pageMargins left="0.5118055555555555" right="0.5118055555555555" top="0.7875" bottom="0.78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30"/>
  </sheetPr>
  <dimension ref="A1:I94"/>
  <sheetViews>
    <sheetView zoomScale="130" zoomScaleNormal="130" workbookViewId="0" topLeftCell="A43">
      <selection activeCell="B68" sqref="B68"/>
    </sheetView>
  </sheetViews>
  <sheetFormatPr defaultColWidth="8.00390625" defaultRowHeight="14.25"/>
  <cols>
    <col min="1" max="1" width="9.875" style="299" customWidth="1"/>
    <col min="2" max="2" width="16.75390625" style="299" customWidth="1"/>
    <col min="3" max="3" width="20.75390625" style="299" customWidth="1"/>
    <col min="4" max="4" width="8.625" style="299" customWidth="1"/>
    <col min="5" max="5" width="9.00390625" style="300" customWidth="1"/>
    <col min="6" max="6" width="19.50390625" style="299" customWidth="1"/>
    <col min="7" max="7" width="13.875" style="299" customWidth="1"/>
    <col min="8" max="8" width="18.25390625" style="299" customWidth="1"/>
    <col min="9" max="9" width="9.00390625" style="299" customWidth="1"/>
    <col min="10" max="10" width="23.625" style="299" customWidth="1"/>
    <col min="11" max="16384" width="9.00390625" style="299" customWidth="1"/>
  </cols>
  <sheetData>
    <row r="1" spans="1:6" ht="14.25" customHeight="1">
      <c r="A1" s="129" t="s">
        <v>1086</v>
      </c>
      <c r="B1" s="129"/>
      <c r="C1" s="129"/>
      <c r="D1" s="129"/>
      <c r="E1" s="129"/>
      <c r="F1" s="129"/>
    </row>
    <row r="2" spans="1:6" ht="14.25">
      <c r="A2" s="64"/>
      <c r="B2" s="64"/>
      <c r="C2" s="64"/>
      <c r="D2" s="64"/>
      <c r="E2" s="301"/>
      <c r="F2" s="64"/>
    </row>
    <row r="3" spans="1:6" ht="38.25">
      <c r="A3" s="82" t="s">
        <v>1</v>
      </c>
      <c r="B3" s="82" t="s">
        <v>2</v>
      </c>
      <c r="C3" s="82" t="s">
        <v>3</v>
      </c>
      <c r="D3" s="82" t="s">
        <v>4</v>
      </c>
      <c r="E3" s="83" t="s">
        <v>623</v>
      </c>
      <c r="F3" s="82" t="s">
        <v>624</v>
      </c>
    </row>
    <row r="4" spans="1:9" ht="14.25" customHeight="1">
      <c r="A4" s="114" t="s">
        <v>626</v>
      </c>
      <c r="B4" s="113" t="s">
        <v>1087</v>
      </c>
      <c r="C4" s="110" t="s">
        <v>145</v>
      </c>
      <c r="D4" s="186">
        <v>35</v>
      </c>
      <c r="E4" s="328">
        <f aca="true" t="shared" si="0" ref="E4:E24">D4*1/2</f>
        <v>17.5</v>
      </c>
      <c r="F4" s="329" t="s">
        <v>612</v>
      </c>
      <c r="G4" s="304"/>
      <c r="H4" s="108" t="s">
        <v>629</v>
      </c>
      <c r="I4" s="108"/>
    </row>
    <row r="5" spans="1:9" ht="14.25">
      <c r="A5" s="114"/>
      <c r="B5" s="113"/>
      <c r="C5" s="110" t="s">
        <v>1088</v>
      </c>
      <c r="D5" s="186">
        <v>11.25</v>
      </c>
      <c r="E5" s="328">
        <f t="shared" si="0"/>
        <v>5.625</v>
      </c>
      <c r="F5" s="330" t="s">
        <v>608</v>
      </c>
      <c r="G5" s="304"/>
      <c r="H5" s="109" t="s">
        <v>624</v>
      </c>
      <c r="I5" s="109" t="s">
        <v>4</v>
      </c>
    </row>
    <row r="6" spans="1:9" ht="14.25">
      <c r="A6" s="114"/>
      <c r="B6" s="113"/>
      <c r="C6" s="110" t="s">
        <v>939</v>
      </c>
      <c r="D6" s="186">
        <v>12.75</v>
      </c>
      <c r="E6" s="328">
        <f t="shared" si="0"/>
        <v>6.375</v>
      </c>
      <c r="F6" s="330" t="s">
        <v>611</v>
      </c>
      <c r="G6" s="304"/>
      <c r="H6" s="110" t="s">
        <v>608</v>
      </c>
      <c r="I6" s="111">
        <f>SUMIF(F4:F73,"Piso Frio",E4:E73)</f>
        <v>477.58500000000004</v>
      </c>
    </row>
    <row r="7" spans="1:9" ht="14.25" customHeight="1">
      <c r="A7" s="114"/>
      <c r="B7" s="113" t="s">
        <v>1089</v>
      </c>
      <c r="C7" s="110" t="s">
        <v>145</v>
      </c>
      <c r="D7" s="186">
        <v>35</v>
      </c>
      <c r="E7" s="328">
        <f t="shared" si="0"/>
        <v>17.5</v>
      </c>
      <c r="F7" s="330" t="s">
        <v>612</v>
      </c>
      <c r="G7" s="304"/>
      <c r="H7" s="78" t="s">
        <v>611</v>
      </c>
      <c r="I7" s="111">
        <f>SUMIF(F4:F73,"Sanitários",E4:E73)</f>
        <v>89.16000000000001</v>
      </c>
    </row>
    <row r="8" spans="1:9" ht="14.25">
      <c r="A8" s="114"/>
      <c r="B8" s="113"/>
      <c r="C8" s="110" t="s">
        <v>1088</v>
      </c>
      <c r="D8" s="186">
        <v>11.25</v>
      </c>
      <c r="E8" s="328">
        <f t="shared" si="0"/>
        <v>5.625</v>
      </c>
      <c r="F8" s="330" t="s">
        <v>608</v>
      </c>
      <c r="G8" s="304"/>
      <c r="H8" s="305" t="s">
        <v>614</v>
      </c>
      <c r="I8" s="306">
        <f>SUMIF(F4:F73,"Espaços Livres",E4:E73)</f>
        <v>279.535</v>
      </c>
    </row>
    <row r="9" spans="1:9" ht="14.25">
      <c r="A9" s="114"/>
      <c r="B9" s="113"/>
      <c r="C9" s="110" t="s">
        <v>939</v>
      </c>
      <c r="D9" s="186">
        <v>12.75</v>
      </c>
      <c r="E9" s="328">
        <f t="shared" si="0"/>
        <v>6.375</v>
      </c>
      <c r="F9" s="330" t="s">
        <v>611</v>
      </c>
      <c r="G9" s="304"/>
      <c r="H9" s="80" t="s">
        <v>613</v>
      </c>
      <c r="I9" s="111">
        <f>SUMIF(F4:F73,"Almoxarifados/Galpões",E4:E73)</f>
        <v>8.152333333333333</v>
      </c>
    </row>
    <row r="10" spans="1:9" ht="14.25" customHeight="1">
      <c r="A10" s="114"/>
      <c r="B10" s="113" t="s">
        <v>1090</v>
      </c>
      <c r="C10" s="110" t="s">
        <v>145</v>
      </c>
      <c r="D10" s="186">
        <v>35</v>
      </c>
      <c r="E10" s="328">
        <f t="shared" si="0"/>
        <v>17.5</v>
      </c>
      <c r="F10" s="330" t="s">
        <v>612</v>
      </c>
      <c r="G10" s="304"/>
      <c r="H10" s="165" t="s">
        <v>612</v>
      </c>
      <c r="I10" s="111">
        <f>SUMIF(F4:F73,"Laboratórios",E4:E73)</f>
        <v>440.615</v>
      </c>
    </row>
    <row r="11" spans="1:7" ht="14.25">
      <c r="A11" s="114"/>
      <c r="B11" s="113"/>
      <c r="C11" s="110" t="s">
        <v>1088</v>
      </c>
      <c r="D11" s="186">
        <v>11.25</v>
      </c>
      <c r="E11" s="328">
        <f t="shared" si="0"/>
        <v>5.625</v>
      </c>
      <c r="F11" s="330" t="s">
        <v>608</v>
      </c>
      <c r="G11" s="304"/>
    </row>
    <row r="12" spans="1:7" ht="14.25">
      <c r="A12" s="114"/>
      <c r="B12" s="113"/>
      <c r="C12" s="110" t="s">
        <v>939</v>
      </c>
      <c r="D12" s="186">
        <v>12.75</v>
      </c>
      <c r="E12" s="328">
        <f t="shared" si="0"/>
        <v>6.375</v>
      </c>
      <c r="F12" s="330" t="s">
        <v>611</v>
      </c>
      <c r="G12" s="304"/>
    </row>
    <row r="13" spans="1:7" ht="14.25" customHeight="1">
      <c r="A13" s="114"/>
      <c r="B13" s="113" t="s">
        <v>1091</v>
      </c>
      <c r="C13" s="110" t="s">
        <v>145</v>
      </c>
      <c r="D13" s="186">
        <v>35</v>
      </c>
      <c r="E13" s="328">
        <f t="shared" si="0"/>
        <v>17.5</v>
      </c>
      <c r="F13" s="330" t="s">
        <v>612</v>
      </c>
      <c r="G13" s="304"/>
    </row>
    <row r="14" spans="1:7" ht="14.25">
      <c r="A14" s="114"/>
      <c r="B14" s="113"/>
      <c r="C14" s="110" t="s">
        <v>1088</v>
      </c>
      <c r="D14" s="186">
        <v>11.25</v>
      </c>
      <c r="E14" s="328">
        <f t="shared" si="0"/>
        <v>5.625</v>
      </c>
      <c r="F14" s="330" t="s">
        <v>608</v>
      </c>
      <c r="G14" s="304"/>
    </row>
    <row r="15" spans="1:7" ht="14.25">
      <c r="A15" s="114"/>
      <c r="B15" s="113"/>
      <c r="C15" s="110" t="s">
        <v>939</v>
      </c>
      <c r="D15" s="186">
        <v>12.75</v>
      </c>
      <c r="E15" s="328">
        <f t="shared" si="0"/>
        <v>6.375</v>
      </c>
      <c r="F15" s="330" t="s">
        <v>611</v>
      </c>
      <c r="G15" s="304"/>
    </row>
    <row r="16" spans="1:7" ht="14.25">
      <c r="A16" s="114"/>
      <c r="B16" s="113" t="s">
        <v>1022</v>
      </c>
      <c r="C16" s="110" t="s">
        <v>1022</v>
      </c>
      <c r="D16" s="186">
        <v>7</v>
      </c>
      <c r="E16" s="328">
        <f t="shared" si="0"/>
        <v>3.5</v>
      </c>
      <c r="F16" s="330" t="s">
        <v>608</v>
      </c>
      <c r="G16" s="304"/>
    </row>
    <row r="17" spans="1:7" ht="14.25">
      <c r="A17" s="114"/>
      <c r="B17" s="113" t="s">
        <v>17</v>
      </c>
      <c r="C17" s="110" t="s">
        <v>17</v>
      </c>
      <c r="D17" s="186">
        <v>26.32</v>
      </c>
      <c r="E17" s="328">
        <f t="shared" si="0"/>
        <v>13.16</v>
      </c>
      <c r="F17" s="330" t="s">
        <v>614</v>
      </c>
      <c r="G17" s="304"/>
    </row>
    <row r="18" spans="1:6" ht="14.25" customHeight="1">
      <c r="A18" s="114" t="s">
        <v>535</v>
      </c>
      <c r="B18" s="113" t="s">
        <v>1092</v>
      </c>
      <c r="C18" s="115" t="s">
        <v>1064</v>
      </c>
      <c r="D18" s="331">
        <v>16.43</v>
      </c>
      <c r="E18" s="328">
        <f t="shared" si="0"/>
        <v>8.215</v>
      </c>
      <c r="F18" s="330" t="s">
        <v>608</v>
      </c>
    </row>
    <row r="19" spans="1:6" ht="14.25">
      <c r="A19" s="114"/>
      <c r="B19" s="113"/>
      <c r="C19" s="115" t="s">
        <v>1093</v>
      </c>
      <c r="D19" s="331">
        <v>16.43</v>
      </c>
      <c r="E19" s="328">
        <f t="shared" si="0"/>
        <v>8.215</v>
      </c>
      <c r="F19" s="330" t="s">
        <v>608</v>
      </c>
    </row>
    <row r="20" spans="1:6" ht="14.25">
      <c r="A20" s="114"/>
      <c r="B20" s="113"/>
      <c r="C20" s="117" t="s">
        <v>1094</v>
      </c>
      <c r="D20" s="331">
        <v>47.9</v>
      </c>
      <c r="E20" s="328">
        <f t="shared" si="0"/>
        <v>23.95</v>
      </c>
      <c r="F20" s="330" t="s">
        <v>611</v>
      </c>
    </row>
    <row r="21" spans="1:6" ht="25.5">
      <c r="A21" s="114"/>
      <c r="B21" s="113"/>
      <c r="C21" s="117" t="s">
        <v>1095</v>
      </c>
      <c r="D21" s="331">
        <v>19.7</v>
      </c>
      <c r="E21" s="328">
        <f t="shared" si="0"/>
        <v>9.85</v>
      </c>
      <c r="F21" s="330" t="s">
        <v>608</v>
      </c>
    </row>
    <row r="22" spans="1:6" ht="14.25">
      <c r="A22" s="114"/>
      <c r="B22" s="113"/>
      <c r="C22" s="117" t="s">
        <v>1096</v>
      </c>
      <c r="D22" s="331">
        <v>19</v>
      </c>
      <c r="E22" s="328">
        <f t="shared" si="0"/>
        <v>9.5</v>
      </c>
      <c r="F22" s="330" t="s">
        <v>611</v>
      </c>
    </row>
    <row r="23" spans="1:6" ht="25.5">
      <c r="A23" s="114"/>
      <c r="B23" s="113"/>
      <c r="C23" s="117" t="s">
        <v>1097</v>
      </c>
      <c r="D23" s="331">
        <v>20.46</v>
      </c>
      <c r="E23" s="328">
        <f t="shared" si="0"/>
        <v>10.23</v>
      </c>
      <c r="F23" s="330" t="s">
        <v>608</v>
      </c>
    </row>
    <row r="24" spans="1:7" ht="14.25" customHeight="1">
      <c r="A24" s="330" t="s">
        <v>523</v>
      </c>
      <c r="B24" s="330" t="s">
        <v>1098</v>
      </c>
      <c r="C24" s="332" t="s">
        <v>145</v>
      </c>
      <c r="D24" s="333">
        <v>89.71</v>
      </c>
      <c r="E24" s="328">
        <f t="shared" si="0"/>
        <v>44.855</v>
      </c>
      <c r="F24" s="330" t="s">
        <v>612</v>
      </c>
      <c r="G24" s="309"/>
    </row>
    <row r="25" spans="1:7" ht="14.25">
      <c r="A25" s="330"/>
      <c r="B25" s="330"/>
      <c r="C25" s="332" t="s">
        <v>135</v>
      </c>
      <c r="D25" s="333">
        <v>27.33</v>
      </c>
      <c r="E25" s="333">
        <f>D25*1/30</f>
        <v>0.9109999999999999</v>
      </c>
      <c r="F25" s="330" t="s">
        <v>613</v>
      </c>
      <c r="G25" s="310"/>
    </row>
    <row r="26" spans="1:7" ht="14.25">
      <c r="A26" s="330"/>
      <c r="B26" s="330"/>
      <c r="C26" s="332" t="s">
        <v>145</v>
      </c>
      <c r="D26" s="333">
        <v>44.7</v>
      </c>
      <c r="E26" s="333">
        <f aca="true" t="shared" si="1" ref="E26:E27">D26*1/2</f>
        <v>22.35</v>
      </c>
      <c r="F26" s="330" t="s">
        <v>612</v>
      </c>
      <c r="G26" s="310"/>
    </row>
    <row r="27" spans="1:7" ht="14.25">
      <c r="A27" s="330"/>
      <c r="B27" s="330"/>
      <c r="C27" s="332" t="s">
        <v>1088</v>
      </c>
      <c r="D27" s="333">
        <v>14.53</v>
      </c>
      <c r="E27" s="333">
        <f t="shared" si="1"/>
        <v>7.265</v>
      </c>
      <c r="F27" s="330" t="s">
        <v>608</v>
      </c>
      <c r="G27" s="310"/>
    </row>
    <row r="28" spans="1:7" ht="14.25">
      <c r="A28" s="330"/>
      <c r="B28" s="330"/>
      <c r="C28" s="332" t="s">
        <v>34</v>
      </c>
      <c r="D28" s="333">
        <v>2.42</v>
      </c>
      <c r="E28" s="333">
        <f>D28*1/30</f>
        <v>0.08066666666666666</v>
      </c>
      <c r="F28" s="330" t="s">
        <v>613</v>
      </c>
      <c r="G28" s="310"/>
    </row>
    <row r="29" spans="1:7" ht="14.25">
      <c r="A29" s="330"/>
      <c r="B29" s="330"/>
      <c r="C29" s="332" t="s">
        <v>17</v>
      </c>
      <c r="D29" s="333">
        <v>2.05</v>
      </c>
      <c r="E29" s="333">
        <f aca="true" t="shared" si="2" ref="E29:E32">D29*1/2</f>
        <v>1.025</v>
      </c>
      <c r="F29" s="330" t="s">
        <v>614</v>
      </c>
      <c r="G29" s="310"/>
    </row>
    <row r="30" spans="1:7" ht="14.25">
      <c r="A30" s="330"/>
      <c r="B30" s="330"/>
      <c r="C30" s="332" t="s">
        <v>20</v>
      </c>
      <c r="D30" s="333">
        <v>1.42</v>
      </c>
      <c r="E30" s="333">
        <f t="shared" si="2"/>
        <v>0.71</v>
      </c>
      <c r="F30" s="330" t="s">
        <v>611</v>
      </c>
      <c r="G30" s="310"/>
    </row>
    <row r="31" spans="1:7" ht="14.25">
      <c r="A31" s="330"/>
      <c r="B31" s="330"/>
      <c r="C31" s="334" t="s">
        <v>20</v>
      </c>
      <c r="D31" s="335">
        <v>1.42</v>
      </c>
      <c r="E31" s="333">
        <f t="shared" si="2"/>
        <v>0.71</v>
      </c>
      <c r="F31" s="330" t="s">
        <v>611</v>
      </c>
      <c r="G31" s="310"/>
    </row>
    <row r="32" spans="1:7" ht="14.25">
      <c r="A32" s="330"/>
      <c r="B32" s="330"/>
      <c r="C32" s="334" t="s">
        <v>937</v>
      </c>
      <c r="D32" s="335">
        <v>5.56</v>
      </c>
      <c r="E32" s="333">
        <f t="shared" si="2"/>
        <v>2.78</v>
      </c>
      <c r="F32" s="336" t="s">
        <v>608</v>
      </c>
      <c r="G32" s="310"/>
    </row>
    <row r="33" spans="1:6" ht="14.25" customHeight="1">
      <c r="A33" s="330" t="s">
        <v>539</v>
      </c>
      <c r="B33" s="330" t="s">
        <v>1099</v>
      </c>
      <c r="C33" s="332" t="s">
        <v>71</v>
      </c>
      <c r="D33" s="333">
        <v>56.62</v>
      </c>
      <c r="E33" s="333">
        <f aca="true" t="shared" si="3" ref="E33:E39">D33*1</f>
        <v>56.62</v>
      </c>
      <c r="F33" s="330" t="s">
        <v>608</v>
      </c>
    </row>
    <row r="34" spans="1:6" ht="14.25">
      <c r="A34" s="330"/>
      <c r="B34" s="330"/>
      <c r="C34" s="332" t="s">
        <v>71</v>
      </c>
      <c r="D34" s="333">
        <v>56.62</v>
      </c>
      <c r="E34" s="333">
        <f t="shared" si="3"/>
        <v>56.62</v>
      </c>
      <c r="F34" s="330" t="s">
        <v>608</v>
      </c>
    </row>
    <row r="35" spans="1:6" ht="14.25">
      <c r="A35" s="330"/>
      <c r="B35" s="330"/>
      <c r="C35" s="332" t="s">
        <v>71</v>
      </c>
      <c r="D35" s="333">
        <v>56.62</v>
      </c>
      <c r="E35" s="333">
        <f t="shared" si="3"/>
        <v>56.62</v>
      </c>
      <c r="F35" s="330" t="s">
        <v>608</v>
      </c>
    </row>
    <row r="36" spans="1:7" ht="14.25">
      <c r="A36" s="330"/>
      <c r="B36" s="330"/>
      <c r="C36" s="332" t="s">
        <v>71</v>
      </c>
      <c r="D36" s="333">
        <v>56.62</v>
      </c>
      <c r="E36" s="333">
        <f t="shared" si="3"/>
        <v>56.62</v>
      </c>
      <c r="F36" s="330" t="s">
        <v>608</v>
      </c>
      <c r="G36" s="310"/>
    </row>
    <row r="37" spans="1:7" ht="14.25">
      <c r="A37" s="330"/>
      <c r="B37" s="330"/>
      <c r="C37" s="332" t="s">
        <v>71</v>
      </c>
      <c r="D37" s="333">
        <v>56.62</v>
      </c>
      <c r="E37" s="333">
        <f t="shared" si="3"/>
        <v>56.62</v>
      </c>
      <c r="F37" s="330" t="s">
        <v>608</v>
      </c>
      <c r="G37" s="310"/>
    </row>
    <row r="38" spans="1:7" ht="14.25">
      <c r="A38" s="330"/>
      <c r="B38" s="330"/>
      <c r="C38" s="332" t="s">
        <v>17</v>
      </c>
      <c r="D38" s="333">
        <v>78</v>
      </c>
      <c r="E38" s="333">
        <f t="shared" si="3"/>
        <v>78</v>
      </c>
      <c r="F38" s="330" t="s">
        <v>614</v>
      </c>
      <c r="G38" s="310"/>
    </row>
    <row r="39" spans="1:7" ht="14.25">
      <c r="A39" s="330"/>
      <c r="B39" s="330"/>
      <c r="C39" s="332" t="s">
        <v>996</v>
      </c>
      <c r="D39" s="333">
        <v>125</v>
      </c>
      <c r="E39" s="333">
        <f t="shared" si="3"/>
        <v>125</v>
      </c>
      <c r="F39" s="330" t="s">
        <v>614</v>
      </c>
      <c r="G39" s="310"/>
    </row>
    <row r="40" spans="1:6" ht="14.25" customHeight="1">
      <c r="A40" s="114" t="s">
        <v>165</v>
      </c>
      <c r="B40" s="113" t="s">
        <v>1100</v>
      </c>
      <c r="C40" s="334" t="s">
        <v>1101</v>
      </c>
      <c r="D40" s="335">
        <v>101.06</v>
      </c>
      <c r="E40" s="328">
        <f aca="true" t="shared" si="4" ref="E40:E48">D40*1/2</f>
        <v>50.53</v>
      </c>
      <c r="F40" s="330" t="s">
        <v>612</v>
      </c>
    </row>
    <row r="41" spans="1:6" ht="14.25">
      <c r="A41" s="114"/>
      <c r="B41" s="113"/>
      <c r="C41" s="334" t="s">
        <v>1102</v>
      </c>
      <c r="D41" s="335">
        <v>101.06</v>
      </c>
      <c r="E41" s="328">
        <f t="shared" si="4"/>
        <v>50.53</v>
      </c>
      <c r="F41" s="330" t="s">
        <v>612</v>
      </c>
    </row>
    <row r="42" spans="1:6" ht="14.25">
      <c r="A42" s="114"/>
      <c r="B42" s="113"/>
      <c r="C42" s="334" t="s">
        <v>17</v>
      </c>
      <c r="D42" s="335">
        <v>44.6</v>
      </c>
      <c r="E42" s="328">
        <f t="shared" si="4"/>
        <v>22.3</v>
      </c>
      <c r="F42" s="330" t="s">
        <v>614</v>
      </c>
    </row>
    <row r="43" spans="1:6" ht="14.25" customHeight="1">
      <c r="A43" s="114" t="s">
        <v>112</v>
      </c>
      <c r="B43" s="113" t="s">
        <v>10</v>
      </c>
      <c r="C43" s="334" t="s">
        <v>1103</v>
      </c>
      <c r="D43" s="335">
        <v>28.83</v>
      </c>
      <c r="E43" s="328">
        <f t="shared" si="4"/>
        <v>14.415</v>
      </c>
      <c r="F43" s="336" t="s">
        <v>608</v>
      </c>
    </row>
    <row r="44" spans="1:6" ht="14.25">
      <c r="A44" s="114"/>
      <c r="B44" s="113"/>
      <c r="C44" s="334" t="s">
        <v>1104</v>
      </c>
      <c r="D44" s="335">
        <v>29</v>
      </c>
      <c r="E44" s="328">
        <f t="shared" si="4"/>
        <v>14.5</v>
      </c>
      <c r="F44" s="336" t="s">
        <v>608</v>
      </c>
    </row>
    <row r="45" spans="1:6" ht="14.25">
      <c r="A45" s="114"/>
      <c r="B45" s="113"/>
      <c r="C45" s="334" t="s">
        <v>1022</v>
      </c>
      <c r="D45" s="335">
        <v>10.58</v>
      </c>
      <c r="E45" s="328">
        <f t="shared" si="4"/>
        <v>5.29</v>
      </c>
      <c r="F45" s="336" t="s">
        <v>608</v>
      </c>
    </row>
    <row r="46" spans="1:7" ht="14.25">
      <c r="A46" s="114"/>
      <c r="B46" s="113"/>
      <c r="C46" s="334" t="s">
        <v>1105</v>
      </c>
      <c r="D46" s="335">
        <v>36.73</v>
      </c>
      <c r="E46" s="328">
        <f t="shared" si="4"/>
        <v>18.365</v>
      </c>
      <c r="F46" s="336" t="s">
        <v>612</v>
      </c>
      <c r="G46" s="309"/>
    </row>
    <row r="47" spans="1:6" ht="14.25">
      <c r="A47" s="114"/>
      <c r="B47" s="113"/>
      <c r="C47" s="334" t="s">
        <v>1104</v>
      </c>
      <c r="D47" s="335">
        <v>17.7</v>
      </c>
      <c r="E47" s="328">
        <f t="shared" si="4"/>
        <v>8.85</v>
      </c>
      <c r="F47" s="336" t="s">
        <v>608</v>
      </c>
    </row>
    <row r="48" spans="1:6" ht="14.25">
      <c r="A48" s="114"/>
      <c r="B48" s="113"/>
      <c r="C48" s="334" t="s">
        <v>1104</v>
      </c>
      <c r="D48" s="335">
        <v>27.25</v>
      </c>
      <c r="E48" s="328">
        <f t="shared" si="4"/>
        <v>13.625</v>
      </c>
      <c r="F48" s="336" t="s">
        <v>608</v>
      </c>
    </row>
    <row r="49" spans="1:6" ht="14.25">
      <c r="A49" s="114"/>
      <c r="B49" s="113"/>
      <c r="C49" s="334" t="s">
        <v>511</v>
      </c>
      <c r="D49" s="335">
        <v>5.1</v>
      </c>
      <c r="E49" s="328">
        <f aca="true" t="shared" si="5" ref="E49:E50">D49*1</f>
        <v>5.1</v>
      </c>
      <c r="F49" s="336" t="s">
        <v>611</v>
      </c>
    </row>
    <row r="50" spans="1:6" ht="14.25">
      <c r="A50" s="114"/>
      <c r="B50" s="113"/>
      <c r="C50" s="334" t="s">
        <v>512</v>
      </c>
      <c r="D50" s="335">
        <v>5.1</v>
      </c>
      <c r="E50" s="328">
        <f t="shared" si="5"/>
        <v>5.1</v>
      </c>
      <c r="F50" s="336" t="s">
        <v>611</v>
      </c>
    </row>
    <row r="51" spans="1:7" ht="14.25">
      <c r="A51" s="114"/>
      <c r="B51" s="113"/>
      <c r="C51" s="334" t="s">
        <v>1106</v>
      </c>
      <c r="D51" s="335">
        <v>47.58</v>
      </c>
      <c r="E51" s="328">
        <f aca="true" t="shared" si="6" ref="E51:E53">D51*1/2</f>
        <v>23.79</v>
      </c>
      <c r="F51" s="336" t="s">
        <v>612</v>
      </c>
      <c r="G51" s="309"/>
    </row>
    <row r="52" spans="1:7" ht="14.25">
      <c r="A52" s="114"/>
      <c r="B52" s="113"/>
      <c r="C52" s="334" t="s">
        <v>17</v>
      </c>
      <c r="D52" s="335">
        <v>55.2</v>
      </c>
      <c r="E52" s="328">
        <f t="shared" si="6"/>
        <v>27.6</v>
      </c>
      <c r="F52" s="336" t="s">
        <v>614</v>
      </c>
      <c r="G52" s="309"/>
    </row>
    <row r="53" spans="1:7" ht="14.25" customHeight="1">
      <c r="A53" s="114" t="s">
        <v>97</v>
      </c>
      <c r="B53" s="113" t="s">
        <v>1107</v>
      </c>
      <c r="C53" s="334" t="s">
        <v>89</v>
      </c>
      <c r="D53" s="335">
        <v>17.06</v>
      </c>
      <c r="E53" s="328">
        <f t="shared" si="6"/>
        <v>8.53</v>
      </c>
      <c r="F53" s="336" t="s">
        <v>608</v>
      </c>
      <c r="G53" s="309"/>
    </row>
    <row r="54" spans="1:6" ht="14.25">
      <c r="A54" s="114"/>
      <c r="B54" s="113"/>
      <c r="C54" s="334" t="s">
        <v>34</v>
      </c>
      <c r="D54" s="335">
        <v>11.77</v>
      </c>
      <c r="E54" s="328">
        <f>D54/30</f>
        <v>0.3923333333333333</v>
      </c>
      <c r="F54" s="336" t="s">
        <v>613</v>
      </c>
    </row>
    <row r="55" spans="1:6" ht="14.25">
      <c r="A55" s="114"/>
      <c r="B55" s="113"/>
      <c r="C55" s="334" t="s">
        <v>145</v>
      </c>
      <c r="D55" s="335">
        <v>116.51</v>
      </c>
      <c r="E55" s="328">
        <f>D55*1/2</f>
        <v>58.255</v>
      </c>
      <c r="F55" s="336" t="s">
        <v>612</v>
      </c>
    </row>
    <row r="56" spans="1:6" ht="14.25">
      <c r="A56" s="114"/>
      <c r="B56" s="113"/>
      <c r="C56" s="334" t="s">
        <v>939</v>
      </c>
      <c r="D56" s="335">
        <v>9.08</v>
      </c>
      <c r="E56" s="328">
        <f>D56*1</f>
        <v>9.08</v>
      </c>
      <c r="F56" s="336" t="s">
        <v>611</v>
      </c>
    </row>
    <row r="57" spans="1:6" ht="25.5" customHeight="1">
      <c r="A57" s="114"/>
      <c r="B57" s="113" t="s">
        <v>1108</v>
      </c>
      <c r="C57" s="334" t="s">
        <v>103</v>
      </c>
      <c r="D57" s="335">
        <v>96</v>
      </c>
      <c r="E57" s="328">
        <f aca="true" t="shared" si="7" ref="E57:E59">D57*1/2</f>
        <v>48</v>
      </c>
      <c r="F57" s="336" t="s">
        <v>608</v>
      </c>
    </row>
    <row r="58" spans="1:6" ht="14.25">
      <c r="A58" s="114"/>
      <c r="B58" s="113"/>
      <c r="C58" s="334" t="s">
        <v>17</v>
      </c>
      <c r="D58" s="335">
        <v>20</v>
      </c>
      <c r="E58" s="328">
        <f t="shared" si="7"/>
        <v>10</v>
      </c>
      <c r="F58" s="336" t="s">
        <v>614</v>
      </c>
    </row>
    <row r="59" spans="1:6" ht="14.25" customHeight="1">
      <c r="A59" s="114" t="s">
        <v>57</v>
      </c>
      <c r="B59" s="113" t="s">
        <v>1109</v>
      </c>
      <c r="C59" s="334" t="s">
        <v>145</v>
      </c>
      <c r="D59" s="335">
        <v>42.74</v>
      </c>
      <c r="E59" s="328">
        <f t="shared" si="7"/>
        <v>21.37</v>
      </c>
      <c r="F59" s="336" t="s">
        <v>612</v>
      </c>
    </row>
    <row r="60" spans="1:6" ht="14.25">
      <c r="A60" s="114"/>
      <c r="B60" s="113"/>
      <c r="C60" s="334" t="s">
        <v>511</v>
      </c>
      <c r="D60" s="335">
        <v>2.36</v>
      </c>
      <c r="E60" s="328">
        <f aca="true" t="shared" si="8" ref="E60:E61">D60*1</f>
        <v>2.36</v>
      </c>
      <c r="F60" s="336" t="s">
        <v>611</v>
      </c>
    </row>
    <row r="61" spans="1:6" ht="14.25">
      <c r="A61" s="114"/>
      <c r="B61" s="113"/>
      <c r="C61" s="334" t="s">
        <v>512</v>
      </c>
      <c r="D61" s="335">
        <v>2.36</v>
      </c>
      <c r="E61" s="328">
        <f t="shared" si="8"/>
        <v>2.36</v>
      </c>
      <c r="F61" s="336" t="s">
        <v>611</v>
      </c>
    </row>
    <row r="62" spans="1:6" ht="14.25">
      <c r="A62" s="114"/>
      <c r="B62" s="113"/>
      <c r="C62" s="334" t="s">
        <v>1104</v>
      </c>
      <c r="D62" s="335">
        <v>9.55</v>
      </c>
      <c r="E62" s="328">
        <f aca="true" t="shared" si="9" ref="E62:E65">D62*1/2</f>
        <v>4.775</v>
      </c>
      <c r="F62" s="336" t="s">
        <v>608</v>
      </c>
    </row>
    <row r="63" spans="1:7" ht="14.25">
      <c r="A63" s="114"/>
      <c r="B63" s="113"/>
      <c r="C63" s="334" t="s">
        <v>17</v>
      </c>
      <c r="D63" s="335">
        <v>4.9</v>
      </c>
      <c r="E63" s="328">
        <f t="shared" si="9"/>
        <v>2.45</v>
      </c>
      <c r="F63" s="336" t="s">
        <v>614</v>
      </c>
      <c r="G63" s="309"/>
    </row>
    <row r="64" spans="1:7" ht="14.25" customHeight="1">
      <c r="A64" s="114" t="s">
        <v>151</v>
      </c>
      <c r="B64" s="113" t="s">
        <v>1110</v>
      </c>
      <c r="C64" s="334" t="s">
        <v>145</v>
      </c>
      <c r="D64" s="335">
        <v>49.19</v>
      </c>
      <c r="E64" s="328">
        <f t="shared" si="9"/>
        <v>24.595</v>
      </c>
      <c r="F64" s="336" t="s">
        <v>612</v>
      </c>
      <c r="G64" s="310"/>
    </row>
    <row r="65" spans="1:7" ht="14.25">
      <c r="A65" s="114"/>
      <c r="B65" s="113"/>
      <c r="C65" s="334" t="s">
        <v>1104</v>
      </c>
      <c r="D65" s="335">
        <v>7.89</v>
      </c>
      <c r="E65" s="328">
        <f t="shared" si="9"/>
        <v>3.945</v>
      </c>
      <c r="F65" s="336" t="s">
        <v>608</v>
      </c>
      <c r="G65" s="310"/>
    </row>
    <row r="66" spans="1:7" ht="14.25">
      <c r="A66" s="114"/>
      <c r="B66" s="113"/>
      <c r="C66" s="334" t="s">
        <v>511</v>
      </c>
      <c r="D66" s="335">
        <v>2.42</v>
      </c>
      <c r="E66" s="328">
        <f aca="true" t="shared" si="10" ref="E66:E67">D66*1</f>
        <v>2.42</v>
      </c>
      <c r="F66" s="336" t="s">
        <v>611</v>
      </c>
      <c r="G66" s="310"/>
    </row>
    <row r="67" spans="1:7" ht="14.25">
      <c r="A67" s="114"/>
      <c r="B67" s="113"/>
      <c r="C67" s="334" t="s">
        <v>512</v>
      </c>
      <c r="D67" s="335">
        <v>2.37</v>
      </c>
      <c r="E67" s="328">
        <f t="shared" si="10"/>
        <v>2.37</v>
      </c>
      <c r="F67" s="336" t="s">
        <v>611</v>
      </c>
      <c r="G67" s="310"/>
    </row>
    <row r="68" spans="1:6" ht="14.25" customHeight="1">
      <c r="A68" s="113" t="s">
        <v>131</v>
      </c>
      <c r="B68" s="113" t="s">
        <v>1111</v>
      </c>
      <c r="C68" s="334" t="s">
        <v>145</v>
      </c>
      <c r="D68" s="186">
        <v>71.89</v>
      </c>
      <c r="E68" s="328">
        <f>D68*1/2</f>
        <v>35.945</v>
      </c>
      <c r="F68" s="114" t="s">
        <v>612</v>
      </c>
    </row>
    <row r="69" spans="1:6" ht="14.25">
      <c r="A69" s="113"/>
      <c r="B69" s="113"/>
      <c r="C69" s="334" t="s">
        <v>34</v>
      </c>
      <c r="D69" s="186">
        <v>9.75</v>
      </c>
      <c r="E69" s="328">
        <f aca="true" t="shared" si="11" ref="E69:E72">D69/30</f>
        <v>0.325</v>
      </c>
      <c r="F69" s="113" t="s">
        <v>613</v>
      </c>
    </row>
    <row r="70" spans="1:6" ht="14.25">
      <c r="A70" s="113"/>
      <c r="B70" s="113"/>
      <c r="C70" s="334" t="s">
        <v>34</v>
      </c>
      <c r="D70" s="186">
        <v>9.75</v>
      </c>
      <c r="E70" s="328">
        <f t="shared" si="11"/>
        <v>0.325</v>
      </c>
      <c r="F70" s="113" t="s">
        <v>613</v>
      </c>
    </row>
    <row r="71" spans="1:6" ht="14.25">
      <c r="A71" s="113"/>
      <c r="B71" s="113"/>
      <c r="C71" s="334" t="s">
        <v>34</v>
      </c>
      <c r="D71" s="186">
        <v>9.75</v>
      </c>
      <c r="E71" s="328">
        <f t="shared" si="11"/>
        <v>0.325</v>
      </c>
      <c r="F71" s="113" t="s">
        <v>613</v>
      </c>
    </row>
    <row r="72" spans="1:6" ht="14.25">
      <c r="A72" s="113"/>
      <c r="B72" s="113"/>
      <c r="C72" s="334" t="s">
        <v>1016</v>
      </c>
      <c r="D72" s="186">
        <v>173.8</v>
      </c>
      <c r="E72" s="328">
        <f t="shared" si="11"/>
        <v>5.793333333333334</v>
      </c>
      <c r="F72" s="113" t="s">
        <v>613</v>
      </c>
    </row>
    <row r="73" spans="1:6" ht="25.5">
      <c r="A73" s="114" t="s">
        <v>120</v>
      </c>
      <c r="B73" s="113" t="s">
        <v>1112</v>
      </c>
      <c r="C73" s="334" t="s">
        <v>145</v>
      </c>
      <c r="D73" s="186">
        <v>40.06</v>
      </c>
      <c r="E73" s="328">
        <f>D73*1/2</f>
        <v>20.03</v>
      </c>
      <c r="F73" s="114" t="s">
        <v>612</v>
      </c>
    </row>
    <row r="77" spans="1:6" ht="14.25" customHeight="1">
      <c r="A77" s="101" t="s">
        <v>719</v>
      </c>
      <c r="B77" s="101"/>
      <c r="C77" s="101"/>
      <c r="D77" s="101"/>
      <c r="E77" s="101"/>
      <c r="F77" s="101"/>
    </row>
    <row r="78" spans="1:6" ht="14.25">
      <c r="A78" s="311"/>
      <c r="C78" s="312"/>
      <c r="D78" s="311"/>
      <c r="E78" s="313"/>
      <c r="F78" s="311"/>
    </row>
    <row r="79" spans="1:6" ht="38.25">
      <c r="A79" s="102" t="s">
        <v>2</v>
      </c>
      <c r="B79" s="82" t="s">
        <v>3</v>
      </c>
      <c r="C79" s="83" t="s">
        <v>4</v>
      </c>
      <c r="D79" s="83" t="s">
        <v>623</v>
      </c>
      <c r="E79" s="314"/>
      <c r="F79" s="311"/>
    </row>
    <row r="80" spans="1:6" ht="57" customHeight="1">
      <c r="A80" s="113" t="s">
        <v>720</v>
      </c>
      <c r="B80" s="315" t="s">
        <v>1117</v>
      </c>
      <c r="C80" s="315">
        <v>814.66</v>
      </c>
      <c r="D80" s="316">
        <f>C80/7</f>
        <v>116.38</v>
      </c>
      <c r="E80" s="313"/>
      <c r="F80" s="311"/>
    </row>
    <row r="81" spans="1:6" ht="14.25">
      <c r="A81" s="113"/>
      <c r="B81" s="315" t="s">
        <v>1118</v>
      </c>
      <c r="C81" s="315">
        <v>75464.17</v>
      </c>
      <c r="D81" s="316">
        <f>C81/15</f>
        <v>5030.944666666666</v>
      </c>
      <c r="E81" s="313"/>
      <c r="F81" s="311"/>
    </row>
    <row r="82" spans="1:6" ht="28.5">
      <c r="A82" s="113"/>
      <c r="B82" s="315" t="s">
        <v>1119</v>
      </c>
      <c r="C82" s="315">
        <v>12570.12</v>
      </c>
      <c r="D82" s="316">
        <f>C82/2</f>
        <v>6285.06</v>
      </c>
      <c r="E82" s="313"/>
      <c r="F82" s="311"/>
    </row>
    <row r="86" spans="1:6" ht="27.75" customHeight="1">
      <c r="A86" s="86" t="s">
        <v>1120</v>
      </c>
      <c r="B86" s="86"/>
      <c r="C86" s="86"/>
      <c r="D86" s="86"/>
      <c r="E86" s="86"/>
      <c r="F86" s="86"/>
    </row>
    <row r="87" spans="1:6" ht="14.25">
      <c r="A87" s="337"/>
      <c r="B87" s="337"/>
      <c r="C87" s="337"/>
      <c r="D87" s="337"/>
      <c r="E87" s="338"/>
      <c r="F87" s="337"/>
    </row>
    <row r="88" spans="1:6" ht="14.25" customHeight="1">
      <c r="A88" s="86" t="s">
        <v>1121</v>
      </c>
      <c r="B88" s="86"/>
      <c r="C88" s="86"/>
      <c r="D88" s="86"/>
      <c r="E88" s="86"/>
      <c r="F88" s="86"/>
    </row>
    <row r="89" spans="1:6" ht="14.25">
      <c r="A89" s="337"/>
      <c r="B89" s="337"/>
      <c r="C89" s="337"/>
      <c r="D89" s="337"/>
      <c r="E89" s="337"/>
      <c r="F89" s="337"/>
    </row>
    <row r="90" spans="1:6" ht="14.25" customHeight="1">
      <c r="A90" s="86" t="s">
        <v>1122</v>
      </c>
      <c r="B90" s="86"/>
      <c r="C90" s="86"/>
      <c r="D90" s="86"/>
      <c r="E90" s="86"/>
      <c r="F90" s="86"/>
    </row>
    <row r="91" spans="1:6" ht="16.5" customHeight="1">
      <c r="A91" s="337"/>
      <c r="B91" s="337"/>
      <c r="C91" s="337"/>
      <c r="D91" s="337"/>
      <c r="E91" s="338"/>
      <c r="F91" s="337"/>
    </row>
    <row r="92" spans="1:7" s="339" customFormat="1" ht="25.5" customHeight="1">
      <c r="A92" s="86" t="s">
        <v>730</v>
      </c>
      <c r="B92" s="86"/>
      <c r="C92" s="86"/>
      <c r="D92" s="86"/>
      <c r="E92" s="86"/>
      <c r="F92" s="86"/>
      <c r="G92" s="141"/>
    </row>
    <row r="93" spans="1:7" s="339" customFormat="1" ht="14.25">
      <c r="A93" s="141"/>
      <c r="B93" s="141"/>
      <c r="C93" s="141"/>
      <c r="D93" s="141"/>
      <c r="E93" s="141"/>
      <c r="F93" s="141"/>
      <c r="G93" s="141"/>
    </row>
    <row r="94" spans="1:7" s="339" customFormat="1" ht="14.25" customHeight="1">
      <c r="A94" s="86" t="s">
        <v>731</v>
      </c>
      <c r="B94" s="86"/>
      <c r="C94" s="86"/>
      <c r="D94" s="86"/>
      <c r="E94" s="86"/>
      <c r="F94" s="86"/>
      <c r="G94" s="141"/>
    </row>
  </sheetData>
  <sheetProtection selectLockedCells="1" selectUnlockedCells="1"/>
  <mergeCells count="33">
    <mergeCell ref="A1:F1"/>
    <mergeCell ref="A4:A17"/>
    <mergeCell ref="B4:B6"/>
    <mergeCell ref="H4:I4"/>
    <mergeCell ref="B7:B9"/>
    <mergeCell ref="B10:B12"/>
    <mergeCell ref="B13:B15"/>
    <mergeCell ref="A18:A23"/>
    <mergeCell ref="B18:B23"/>
    <mergeCell ref="A24:A32"/>
    <mergeCell ref="B24:B32"/>
    <mergeCell ref="A33:A39"/>
    <mergeCell ref="B33:B39"/>
    <mergeCell ref="A40:A42"/>
    <mergeCell ref="B40:B42"/>
    <mergeCell ref="A43:A52"/>
    <mergeCell ref="B43:B52"/>
    <mergeCell ref="A53:A58"/>
    <mergeCell ref="B53:B56"/>
    <mergeCell ref="B57:B58"/>
    <mergeCell ref="A59:A63"/>
    <mergeCell ref="B59:B63"/>
    <mergeCell ref="A64:A67"/>
    <mergeCell ref="B64:B67"/>
    <mergeCell ref="A68:A72"/>
    <mergeCell ref="B68:B72"/>
    <mergeCell ref="A77:F77"/>
    <mergeCell ref="A80:A82"/>
    <mergeCell ref="A86:F86"/>
    <mergeCell ref="A88:F88"/>
    <mergeCell ref="A90:F90"/>
    <mergeCell ref="A92:F92"/>
    <mergeCell ref="A94:F94"/>
  </mergeCells>
  <printOptions horizontalCentered="1"/>
  <pageMargins left="0.5118055555555555" right="0.5118055555555555" top="0.5902777777777778" bottom="0.5902777777777778"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51"/>
  </sheetPr>
  <dimension ref="A1:H13"/>
  <sheetViews>
    <sheetView zoomScale="130" zoomScaleNormal="130" zoomScaleSheetLayoutView="145" workbookViewId="0" topLeftCell="A1">
      <selection activeCell="H13" sqref="H13"/>
    </sheetView>
  </sheetViews>
  <sheetFormatPr defaultColWidth="8.00390625" defaultRowHeight="14.25"/>
  <cols>
    <col min="1" max="1" width="5.00390625" style="0" customWidth="1"/>
    <col min="2" max="2" width="11.75390625" style="0" customWidth="1"/>
    <col min="3" max="3" width="22.375" style="0" customWidth="1"/>
    <col min="4" max="4" width="3.75390625" style="0" customWidth="1"/>
    <col min="5" max="5" width="12.00390625" style="0" customWidth="1"/>
    <col min="6" max="6" width="10.875" style="0" customWidth="1"/>
    <col min="7" max="7" width="9.125" style="0" customWidth="1"/>
    <col min="8" max="8" width="9.00390625" style="0" customWidth="1"/>
    <col min="9" max="16384" width="9.00390625" style="0" customWidth="1"/>
  </cols>
  <sheetData>
    <row r="1" spans="1:7" ht="14.25">
      <c r="A1" s="88" t="s">
        <v>1123</v>
      </c>
      <c r="B1" s="88"/>
      <c r="C1" s="88"/>
      <c r="D1" s="88"/>
      <c r="E1" s="88"/>
      <c r="F1" s="88"/>
      <c r="G1" s="88"/>
    </row>
    <row r="2" spans="1:7" ht="14.25">
      <c r="A2" s="88"/>
      <c r="B2" s="88"/>
      <c r="C2" s="88"/>
      <c r="D2" s="88"/>
      <c r="E2" s="88"/>
      <c r="F2" s="88"/>
      <c r="G2" s="88"/>
    </row>
    <row r="3" spans="1:8" ht="25.5">
      <c r="A3" s="324" t="s">
        <v>600</v>
      </c>
      <c r="B3" s="324" t="s">
        <v>601</v>
      </c>
      <c r="C3" s="324" t="s">
        <v>2</v>
      </c>
      <c r="D3" s="324" t="s">
        <v>602</v>
      </c>
      <c r="E3" s="324" t="s">
        <v>603</v>
      </c>
      <c r="F3" s="324" t="s">
        <v>604</v>
      </c>
      <c r="G3" s="325" t="s">
        <v>1115</v>
      </c>
      <c r="H3" s="324" t="s">
        <v>1116</v>
      </c>
    </row>
    <row r="4" spans="1:8" ht="14.25" customHeight="1">
      <c r="A4" s="90">
        <v>1</v>
      </c>
      <c r="B4" s="104" t="s">
        <v>607</v>
      </c>
      <c r="C4" s="80" t="s">
        <v>608</v>
      </c>
      <c r="D4" s="90" t="s">
        <v>609</v>
      </c>
      <c r="E4" s="91">
        <v>800</v>
      </c>
      <c r="F4" s="90" t="s">
        <v>610</v>
      </c>
      <c r="G4" s="317">
        <f>'RM Campus'!I6</f>
        <v>4419.295</v>
      </c>
      <c r="H4" s="326">
        <f aca="true" t="shared" si="0" ref="H4:H12">G4/E4</f>
        <v>5.52411875</v>
      </c>
    </row>
    <row r="5" spans="1:8" ht="14.25">
      <c r="A5" s="90">
        <v>2</v>
      </c>
      <c r="B5" s="104"/>
      <c r="C5" s="80" t="s">
        <v>611</v>
      </c>
      <c r="D5" s="90" t="s">
        <v>609</v>
      </c>
      <c r="E5" s="91">
        <v>200</v>
      </c>
      <c r="F5" s="90" t="s">
        <v>610</v>
      </c>
      <c r="G5" s="317">
        <f>'RM Campus'!I7</f>
        <v>532.5550000000001</v>
      </c>
      <c r="H5" s="326">
        <f t="shared" si="0"/>
        <v>2.6627750000000003</v>
      </c>
    </row>
    <row r="6" spans="1:8" ht="14.25">
      <c r="A6" s="90">
        <v>3</v>
      </c>
      <c r="B6" s="104"/>
      <c r="C6" s="80" t="s">
        <v>612</v>
      </c>
      <c r="D6" s="90" t="s">
        <v>609</v>
      </c>
      <c r="E6" s="91">
        <v>360</v>
      </c>
      <c r="F6" s="90" t="s">
        <v>610</v>
      </c>
      <c r="G6" s="317">
        <f>'RM Campus'!I10</f>
        <v>306.60499999999996</v>
      </c>
      <c r="H6" s="326">
        <f t="shared" si="0"/>
        <v>0.8516805555555554</v>
      </c>
    </row>
    <row r="7" spans="1:8" ht="14.25">
      <c r="A7" s="90">
        <v>4</v>
      </c>
      <c r="B7" s="104"/>
      <c r="C7" s="80" t="s">
        <v>613</v>
      </c>
      <c r="D7" s="90" t="s">
        <v>609</v>
      </c>
      <c r="E7" s="91">
        <v>1500</v>
      </c>
      <c r="F7" s="90" t="s">
        <v>610</v>
      </c>
      <c r="G7" s="317">
        <f>'RM Campus'!I9</f>
        <v>0</v>
      </c>
      <c r="H7" s="326">
        <f t="shared" si="0"/>
        <v>0</v>
      </c>
    </row>
    <row r="8" spans="1:8" ht="14.25">
      <c r="A8" s="104">
        <v>5</v>
      </c>
      <c r="B8" s="104"/>
      <c r="C8" s="318" t="s">
        <v>614</v>
      </c>
      <c r="D8" s="104" t="s">
        <v>609</v>
      </c>
      <c r="E8" s="319">
        <v>1000</v>
      </c>
      <c r="F8" s="104" t="s">
        <v>610</v>
      </c>
      <c r="G8" s="320">
        <f>'RM Campus'!I8</f>
        <v>3092.6790000000005</v>
      </c>
      <c r="H8" s="340">
        <f t="shared" si="0"/>
        <v>3.0926790000000004</v>
      </c>
    </row>
    <row r="9" spans="1:8" ht="38.25" customHeight="1">
      <c r="A9" s="90">
        <v>6</v>
      </c>
      <c r="B9" s="90" t="s">
        <v>615</v>
      </c>
      <c r="C9" s="80" t="s">
        <v>616</v>
      </c>
      <c r="D9" s="90" t="s">
        <v>609</v>
      </c>
      <c r="E9" s="91">
        <v>1800</v>
      </c>
      <c r="F9" s="90" t="s">
        <v>617</v>
      </c>
      <c r="G9" s="149">
        <f>'RM Campus'!D93</f>
        <v>435.6642857142857</v>
      </c>
      <c r="H9" s="326">
        <f t="shared" si="0"/>
        <v>0.24203571428571427</v>
      </c>
    </row>
    <row r="10" spans="1:8" ht="25.5">
      <c r="A10" s="90">
        <v>7</v>
      </c>
      <c r="B10" s="90"/>
      <c r="C10" s="80" t="s">
        <v>618</v>
      </c>
      <c r="D10" s="90" t="s">
        <v>609</v>
      </c>
      <c r="E10" s="91">
        <v>6000</v>
      </c>
      <c r="F10" s="90" t="s">
        <v>610</v>
      </c>
      <c r="G10" s="149">
        <f>'RM Campus'!D94</f>
        <v>696.93</v>
      </c>
      <c r="H10" s="326">
        <f t="shared" si="0"/>
        <v>0.116155</v>
      </c>
    </row>
    <row r="11" spans="1:8" ht="25.5">
      <c r="A11" s="90">
        <v>8</v>
      </c>
      <c r="B11" s="90"/>
      <c r="C11" s="80" t="s">
        <v>619</v>
      </c>
      <c r="D11" s="90" t="s">
        <v>609</v>
      </c>
      <c r="E11" s="91">
        <v>1800</v>
      </c>
      <c r="F11" s="90" t="s">
        <v>620</v>
      </c>
      <c r="G11" s="149">
        <f>'RM Campus'!D95</f>
        <v>2508.325333333333</v>
      </c>
      <c r="H11" s="326">
        <f t="shared" si="0"/>
        <v>1.393514074074074</v>
      </c>
    </row>
    <row r="12" spans="1:8" ht="38.25">
      <c r="A12" s="90">
        <v>9</v>
      </c>
      <c r="B12" s="90"/>
      <c r="C12" s="80" t="s">
        <v>621</v>
      </c>
      <c r="D12" s="90" t="s">
        <v>609</v>
      </c>
      <c r="E12" s="95">
        <v>100000</v>
      </c>
      <c r="F12" s="90" t="s">
        <v>610</v>
      </c>
      <c r="G12" s="149">
        <f>'RM Campus'!D93+'RM Campus'!D94+'RM Campus'!D95</f>
        <v>3640.9196190476187</v>
      </c>
      <c r="H12" s="326">
        <f t="shared" si="0"/>
        <v>0.03640919619047619</v>
      </c>
    </row>
    <row r="13" spans="1:8" ht="14.25">
      <c r="A13" s="322"/>
      <c r="B13" s="322"/>
      <c r="C13" s="322"/>
      <c r="D13" s="322"/>
      <c r="E13" s="322"/>
      <c r="F13" s="322"/>
      <c r="H13" s="327">
        <f>SUM(H4:H12)</f>
        <v>13.919367290105821</v>
      </c>
    </row>
  </sheetData>
  <sheetProtection selectLockedCells="1" selectUnlockedCells="1"/>
  <mergeCells count="2">
    <mergeCell ref="B4:B8"/>
    <mergeCell ref="B9:B12"/>
  </mergeCells>
  <printOptions/>
  <pageMargins left="0.5118055555555555" right="0.5118055555555555" top="0.7875" bottom="0.78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51"/>
  </sheetPr>
  <dimension ref="A1:I112"/>
  <sheetViews>
    <sheetView zoomScale="130" zoomScaleNormal="130" workbookViewId="0" topLeftCell="A70">
      <selection activeCell="G92" sqref="G92"/>
    </sheetView>
  </sheetViews>
  <sheetFormatPr defaultColWidth="8.00390625" defaultRowHeight="14.25"/>
  <cols>
    <col min="1" max="1" width="12.25390625" style="88" customWidth="1"/>
    <col min="2" max="2" width="14.875" style="66" customWidth="1"/>
    <col min="3" max="3" width="22.00390625" style="88" customWidth="1"/>
    <col min="4" max="4" width="9.00390625" style="88" customWidth="1"/>
    <col min="5" max="5" width="9.00390625" style="280" customWidth="1"/>
    <col min="6" max="6" width="17.50390625" style="88" customWidth="1"/>
    <col min="7" max="7" width="9.00390625" style="88" customWidth="1"/>
    <col min="8" max="8" width="18.25390625" style="88" customWidth="1"/>
    <col min="9" max="16384" width="9.00390625" style="88" customWidth="1"/>
  </cols>
  <sheetData>
    <row r="1" spans="1:7" ht="12.75" customHeight="1">
      <c r="A1" s="129" t="s">
        <v>1124</v>
      </c>
      <c r="B1" s="129"/>
      <c r="C1" s="129"/>
      <c r="D1" s="129"/>
      <c r="E1" s="129"/>
      <c r="F1" s="129"/>
      <c r="G1" s="64"/>
    </row>
    <row r="2" spans="1:7" ht="12.75">
      <c r="A2" s="64"/>
      <c r="B2" s="64"/>
      <c r="C2" s="64"/>
      <c r="D2" s="64"/>
      <c r="E2" s="64"/>
      <c r="F2" s="64"/>
      <c r="G2" s="64"/>
    </row>
    <row r="3" spans="1:7" ht="38.25">
      <c r="A3" s="82" t="s">
        <v>1</v>
      </c>
      <c r="B3" s="82" t="s">
        <v>2</v>
      </c>
      <c r="C3" s="82" t="s">
        <v>3</v>
      </c>
      <c r="D3" s="82" t="s">
        <v>4</v>
      </c>
      <c r="E3" s="82" t="s">
        <v>623</v>
      </c>
      <c r="F3" s="82" t="s">
        <v>624</v>
      </c>
      <c r="G3" s="64"/>
    </row>
    <row r="4" spans="1:9" ht="12.75" customHeight="1">
      <c r="A4" s="113" t="s">
        <v>626</v>
      </c>
      <c r="B4" s="113" t="s">
        <v>540</v>
      </c>
      <c r="C4" s="165" t="s">
        <v>541</v>
      </c>
      <c r="D4" s="186">
        <v>4.05</v>
      </c>
      <c r="E4" s="186">
        <f aca="true" t="shared" si="0" ref="E4:E5">D4*1/2</f>
        <v>2.025</v>
      </c>
      <c r="F4" s="110" t="s">
        <v>608</v>
      </c>
      <c r="H4" s="108" t="s">
        <v>629</v>
      </c>
      <c r="I4" s="108"/>
    </row>
    <row r="5" spans="1:9" ht="12.75">
      <c r="A5" s="113"/>
      <c r="B5" s="113"/>
      <c r="C5" s="165" t="s">
        <v>73</v>
      </c>
      <c r="D5" s="186">
        <v>3.15</v>
      </c>
      <c r="E5" s="186">
        <f t="shared" si="0"/>
        <v>1.575</v>
      </c>
      <c r="F5" s="110" t="s">
        <v>608</v>
      </c>
      <c r="H5" s="109" t="s">
        <v>624</v>
      </c>
      <c r="I5" s="109" t="s">
        <v>4</v>
      </c>
    </row>
    <row r="6" spans="1:9" ht="12.75">
      <c r="A6" s="113"/>
      <c r="B6" s="113"/>
      <c r="C6" s="165" t="s">
        <v>20</v>
      </c>
      <c r="D6" s="186">
        <v>5.7</v>
      </c>
      <c r="E6" s="186">
        <f>D6*1</f>
        <v>5.7</v>
      </c>
      <c r="F6" s="78" t="s">
        <v>611</v>
      </c>
      <c r="G6" s="123"/>
      <c r="H6" s="110" t="s">
        <v>608</v>
      </c>
      <c r="I6" s="111">
        <f>SUMIF(F4:F87,"Piso Frio",E4:E87)</f>
        <v>4419.295</v>
      </c>
    </row>
    <row r="7" spans="1:9" ht="12.75" customHeight="1">
      <c r="A7" s="330" t="s">
        <v>637</v>
      </c>
      <c r="B7" s="330" t="s">
        <v>117</v>
      </c>
      <c r="C7" s="341" t="s">
        <v>800</v>
      </c>
      <c r="D7" s="328">
        <v>119.56</v>
      </c>
      <c r="E7" s="328">
        <f aca="true" t="shared" si="1" ref="E7:E9">D7*1/2</f>
        <v>59.78</v>
      </c>
      <c r="F7" s="341" t="s">
        <v>608</v>
      </c>
      <c r="H7" s="78" t="s">
        <v>611</v>
      </c>
      <c r="I7" s="111">
        <f>SUMIF(F4:F87,"Sanitários",E4:E87)</f>
        <v>532.5550000000001</v>
      </c>
    </row>
    <row r="8" spans="1:9" ht="12.75">
      <c r="A8" s="330"/>
      <c r="B8" s="330"/>
      <c r="C8" s="341" t="s">
        <v>672</v>
      </c>
      <c r="D8" s="328">
        <v>6.53</v>
      </c>
      <c r="E8" s="328">
        <f t="shared" si="1"/>
        <v>3.265</v>
      </c>
      <c r="F8" s="341" t="s">
        <v>608</v>
      </c>
      <c r="H8" s="78" t="s">
        <v>614</v>
      </c>
      <c r="I8" s="111">
        <f>SUMIF(F4:F87,"Espaços Livres",E4:E87)</f>
        <v>3092.6790000000005</v>
      </c>
    </row>
    <row r="9" spans="1:9" ht="12.75">
      <c r="A9" s="330"/>
      <c r="B9" s="330"/>
      <c r="C9" s="341" t="s">
        <v>665</v>
      </c>
      <c r="D9" s="328">
        <v>109.85</v>
      </c>
      <c r="E9" s="328">
        <f t="shared" si="1"/>
        <v>54.925</v>
      </c>
      <c r="F9" s="342" t="s">
        <v>614</v>
      </c>
      <c r="H9" s="80" t="s">
        <v>613</v>
      </c>
      <c r="I9" s="111">
        <f>SUMIF(F4:F86,"Almoxarifados/Galpões",E4:E9)</f>
        <v>0</v>
      </c>
    </row>
    <row r="10" spans="1:9" ht="12.75">
      <c r="A10" s="330"/>
      <c r="B10" s="330"/>
      <c r="C10" s="341" t="s">
        <v>801</v>
      </c>
      <c r="D10" s="328">
        <v>17.65</v>
      </c>
      <c r="E10" s="328">
        <v>0</v>
      </c>
      <c r="F10" s="341" t="s">
        <v>608</v>
      </c>
      <c r="H10" s="165" t="s">
        <v>612</v>
      </c>
      <c r="I10" s="111">
        <f>SUMIF(F4:F87,"Laboratórios",E4:E87)</f>
        <v>306.60499999999996</v>
      </c>
    </row>
    <row r="11" spans="1:6" ht="12.75">
      <c r="A11" s="330"/>
      <c r="B11" s="330"/>
      <c r="C11" s="341" t="s">
        <v>668</v>
      </c>
      <c r="D11" s="328">
        <v>19.15</v>
      </c>
      <c r="E11" s="328">
        <f aca="true" t="shared" si="2" ref="E11:E14">D11*1/2</f>
        <v>9.575</v>
      </c>
      <c r="F11" s="341" t="s">
        <v>608</v>
      </c>
    </row>
    <row r="12" spans="1:6" ht="12.75">
      <c r="A12" s="330"/>
      <c r="B12" s="330"/>
      <c r="C12" s="341" t="s">
        <v>667</v>
      </c>
      <c r="D12" s="328">
        <v>16.97</v>
      </c>
      <c r="E12" s="328">
        <f t="shared" si="2"/>
        <v>8.485</v>
      </c>
      <c r="F12" s="341" t="s">
        <v>608</v>
      </c>
    </row>
    <row r="13" spans="1:6" ht="12.75">
      <c r="A13" s="330"/>
      <c r="B13" s="330"/>
      <c r="C13" s="341" t="s">
        <v>802</v>
      </c>
      <c r="D13" s="328">
        <v>14.52</v>
      </c>
      <c r="E13" s="328">
        <f t="shared" si="2"/>
        <v>7.26</v>
      </c>
      <c r="F13" s="341" t="s">
        <v>608</v>
      </c>
    </row>
    <row r="14" spans="1:6" ht="12.75">
      <c r="A14" s="330"/>
      <c r="B14" s="330"/>
      <c r="C14" s="341" t="s">
        <v>669</v>
      </c>
      <c r="D14" s="328">
        <v>21.5</v>
      </c>
      <c r="E14" s="328">
        <f t="shared" si="2"/>
        <v>10.75</v>
      </c>
      <c r="F14" s="341" t="s">
        <v>608</v>
      </c>
    </row>
    <row r="15" spans="1:6" ht="12.75">
      <c r="A15" s="330"/>
      <c r="B15" s="330"/>
      <c r="C15" s="341" t="s">
        <v>803</v>
      </c>
      <c r="D15" s="328">
        <v>12.57</v>
      </c>
      <c r="E15" s="328">
        <f aca="true" t="shared" si="3" ref="E15:E17">D15*1</f>
        <v>12.57</v>
      </c>
      <c r="F15" s="341" t="s">
        <v>608</v>
      </c>
    </row>
    <row r="16" spans="1:6" ht="12.75">
      <c r="A16" s="330"/>
      <c r="B16" s="330"/>
      <c r="C16" s="341" t="s">
        <v>803</v>
      </c>
      <c r="D16" s="328">
        <v>13.11</v>
      </c>
      <c r="E16" s="328">
        <f t="shared" si="3"/>
        <v>13.11</v>
      </c>
      <c r="F16" s="341" t="s">
        <v>608</v>
      </c>
    </row>
    <row r="17" spans="1:6" ht="12.75">
      <c r="A17" s="330"/>
      <c r="B17" s="330"/>
      <c r="C17" s="341" t="s">
        <v>117</v>
      </c>
      <c r="D17" s="328">
        <v>244.7</v>
      </c>
      <c r="E17" s="328">
        <f t="shared" si="3"/>
        <v>244.7</v>
      </c>
      <c r="F17" s="341" t="s">
        <v>608</v>
      </c>
    </row>
    <row r="18" spans="1:6" ht="12.75">
      <c r="A18" s="330"/>
      <c r="B18" s="330"/>
      <c r="C18" s="341" t="s">
        <v>115</v>
      </c>
      <c r="D18" s="328">
        <v>31.19</v>
      </c>
      <c r="E18" s="328">
        <f aca="true" t="shared" si="4" ref="E18:E19">D18*1/2</f>
        <v>15.595</v>
      </c>
      <c r="F18" s="341" t="s">
        <v>608</v>
      </c>
    </row>
    <row r="19" spans="1:6" ht="12.75">
      <c r="A19" s="330"/>
      <c r="B19" s="330"/>
      <c r="C19" s="341" t="s">
        <v>67</v>
      </c>
      <c r="D19" s="328">
        <v>11.7</v>
      </c>
      <c r="E19" s="328">
        <f t="shared" si="4"/>
        <v>5.85</v>
      </c>
      <c r="F19" s="341" t="s">
        <v>614</v>
      </c>
    </row>
    <row r="20" spans="1:6" ht="12.75">
      <c r="A20" s="330"/>
      <c r="B20" s="330"/>
      <c r="C20" s="341" t="s">
        <v>759</v>
      </c>
      <c r="D20" s="328">
        <v>9.14</v>
      </c>
      <c r="E20" s="328">
        <f aca="true" t="shared" si="5" ref="E20:E22">D20*2</f>
        <v>18.28</v>
      </c>
      <c r="F20" s="341" t="s">
        <v>611</v>
      </c>
    </row>
    <row r="21" spans="1:6" ht="12.75">
      <c r="A21" s="330"/>
      <c r="B21" s="330"/>
      <c r="C21" s="341" t="s">
        <v>760</v>
      </c>
      <c r="D21" s="343">
        <v>9.05</v>
      </c>
      <c r="E21" s="328">
        <f t="shared" si="5"/>
        <v>18.1</v>
      </c>
      <c r="F21" s="341" t="s">
        <v>611</v>
      </c>
    </row>
    <row r="22" spans="1:6" ht="12.75">
      <c r="A22" s="330"/>
      <c r="B22" s="330"/>
      <c r="C22" s="341" t="s">
        <v>761</v>
      </c>
      <c r="D22" s="343">
        <v>3.48</v>
      </c>
      <c r="E22" s="328">
        <f t="shared" si="5"/>
        <v>6.96</v>
      </c>
      <c r="F22" s="341" t="s">
        <v>611</v>
      </c>
    </row>
    <row r="23" spans="1:6" ht="12.75">
      <c r="A23" s="330"/>
      <c r="B23" s="330"/>
      <c r="C23" s="341" t="s">
        <v>804</v>
      </c>
      <c r="D23" s="343">
        <v>3.75</v>
      </c>
      <c r="E23" s="328">
        <f>D23*1/2</f>
        <v>1.875</v>
      </c>
      <c r="F23" s="341" t="s">
        <v>611</v>
      </c>
    </row>
    <row r="24" spans="1:6" ht="12.75">
      <c r="A24" s="330"/>
      <c r="B24" s="330"/>
      <c r="C24" s="341" t="s">
        <v>326</v>
      </c>
      <c r="D24" s="343">
        <v>9.18</v>
      </c>
      <c r="E24" s="328">
        <f aca="true" t="shared" si="6" ref="E24:E26">D24*2</f>
        <v>18.36</v>
      </c>
      <c r="F24" s="341" t="s">
        <v>611</v>
      </c>
    </row>
    <row r="25" spans="1:6" ht="12.75">
      <c r="A25" s="330"/>
      <c r="B25" s="330"/>
      <c r="C25" s="341" t="s">
        <v>328</v>
      </c>
      <c r="D25" s="343">
        <v>9.18</v>
      </c>
      <c r="E25" s="328">
        <f t="shared" si="6"/>
        <v>18.36</v>
      </c>
      <c r="F25" s="341" t="s">
        <v>611</v>
      </c>
    </row>
    <row r="26" spans="1:6" ht="12.75">
      <c r="A26" s="330"/>
      <c r="B26" s="330"/>
      <c r="C26" s="341" t="s">
        <v>205</v>
      </c>
      <c r="D26" s="343">
        <v>3.52</v>
      </c>
      <c r="E26" s="328">
        <f t="shared" si="6"/>
        <v>7.04</v>
      </c>
      <c r="F26" s="341" t="s">
        <v>611</v>
      </c>
    </row>
    <row r="27" spans="1:6" ht="12.75">
      <c r="A27" s="330"/>
      <c r="B27" s="330"/>
      <c r="C27" s="341" t="s">
        <v>73</v>
      </c>
      <c r="D27" s="343">
        <v>5.4</v>
      </c>
      <c r="E27" s="328">
        <f aca="true" t="shared" si="7" ref="E27:E28">D27*1/2</f>
        <v>2.7</v>
      </c>
      <c r="F27" s="341" t="s">
        <v>608</v>
      </c>
    </row>
    <row r="28" spans="1:6" ht="12.75">
      <c r="A28" s="330"/>
      <c r="B28" s="330"/>
      <c r="C28" s="341" t="s">
        <v>938</v>
      </c>
      <c r="D28" s="343">
        <v>1.62</v>
      </c>
      <c r="E28" s="328">
        <f t="shared" si="7"/>
        <v>0.81</v>
      </c>
      <c r="F28" s="341" t="s">
        <v>608</v>
      </c>
    </row>
    <row r="29" spans="1:6" ht="12.75" customHeight="1">
      <c r="A29" s="330" t="s">
        <v>535</v>
      </c>
      <c r="B29" s="330" t="s">
        <v>10</v>
      </c>
      <c r="C29" s="341" t="s">
        <v>1047</v>
      </c>
      <c r="D29" s="343">
        <v>83.21</v>
      </c>
      <c r="E29" s="328">
        <f aca="true" t="shared" si="8" ref="E29:E31">D29*3</f>
        <v>249.63</v>
      </c>
      <c r="F29" s="341" t="s">
        <v>608</v>
      </c>
    </row>
    <row r="30" spans="1:6" ht="12.75">
      <c r="A30" s="330"/>
      <c r="B30" s="330"/>
      <c r="C30" s="341" t="s">
        <v>1048</v>
      </c>
      <c r="D30" s="343">
        <v>79.59</v>
      </c>
      <c r="E30" s="328">
        <f t="shared" si="8"/>
        <v>238.77</v>
      </c>
      <c r="F30" s="341" t="s">
        <v>608</v>
      </c>
    </row>
    <row r="31" spans="1:6" ht="12.75">
      <c r="A31" s="330"/>
      <c r="B31" s="330"/>
      <c r="C31" s="341" t="s">
        <v>1049</v>
      </c>
      <c r="D31" s="343">
        <v>79.01</v>
      </c>
      <c r="E31" s="328">
        <f t="shared" si="8"/>
        <v>237.03000000000003</v>
      </c>
      <c r="F31" s="341" t="s">
        <v>608</v>
      </c>
    </row>
    <row r="32" spans="1:6" ht="12.75">
      <c r="A32" s="330"/>
      <c r="B32" s="330"/>
      <c r="C32" s="341" t="s">
        <v>1050</v>
      </c>
      <c r="D32" s="343">
        <v>62.37</v>
      </c>
      <c r="E32" s="328">
        <f>D32*1/2</f>
        <v>31.185</v>
      </c>
      <c r="F32" s="341" t="s">
        <v>608</v>
      </c>
    </row>
    <row r="33" spans="1:6" ht="12.75">
      <c r="A33" s="330"/>
      <c r="B33" s="330"/>
      <c r="C33" s="341" t="s">
        <v>1051</v>
      </c>
      <c r="D33" s="343">
        <v>77.52</v>
      </c>
      <c r="E33" s="328">
        <f aca="true" t="shared" si="9" ref="E33:E35">D33*3</f>
        <v>232.56</v>
      </c>
      <c r="F33" s="341" t="s">
        <v>608</v>
      </c>
    </row>
    <row r="34" spans="1:6" ht="12.75">
      <c r="A34" s="330"/>
      <c r="B34" s="330"/>
      <c r="C34" s="341" t="s">
        <v>1052</v>
      </c>
      <c r="D34" s="343">
        <v>76.16</v>
      </c>
      <c r="E34" s="328">
        <f t="shared" si="9"/>
        <v>228.48</v>
      </c>
      <c r="F34" s="341" t="s">
        <v>608</v>
      </c>
    </row>
    <row r="35" spans="1:6" ht="12.75">
      <c r="A35" s="330"/>
      <c r="B35" s="330"/>
      <c r="C35" s="341" t="s">
        <v>17</v>
      </c>
      <c r="D35" s="343">
        <v>114.86</v>
      </c>
      <c r="E35" s="328">
        <f t="shared" si="9"/>
        <v>344.58</v>
      </c>
      <c r="F35" s="341" t="s">
        <v>614</v>
      </c>
    </row>
    <row r="36" spans="1:6" ht="12.75" customHeight="1">
      <c r="A36" s="344" t="s">
        <v>523</v>
      </c>
      <c r="B36" s="345" t="s">
        <v>865</v>
      </c>
      <c r="C36" s="341" t="s">
        <v>89</v>
      </c>
      <c r="D36" s="343">
        <v>75.85</v>
      </c>
      <c r="E36" s="343">
        <f aca="true" t="shared" si="10" ref="E36:E47">D36*1/2</f>
        <v>37.925</v>
      </c>
      <c r="F36" s="341" t="s">
        <v>608</v>
      </c>
    </row>
    <row r="37" spans="1:6" ht="12.75">
      <c r="A37" s="344"/>
      <c r="B37" s="345"/>
      <c r="C37" s="341" t="s">
        <v>668</v>
      </c>
      <c r="D37" s="343">
        <v>77</v>
      </c>
      <c r="E37" s="343">
        <f t="shared" si="10"/>
        <v>38.5</v>
      </c>
      <c r="F37" s="341" t="s">
        <v>608</v>
      </c>
    </row>
    <row r="38" spans="1:6" ht="12.75">
      <c r="A38" s="344"/>
      <c r="B38" s="345"/>
      <c r="C38" s="341" t="s">
        <v>1053</v>
      </c>
      <c r="D38" s="343">
        <v>35</v>
      </c>
      <c r="E38" s="343">
        <f t="shared" si="10"/>
        <v>17.5</v>
      </c>
      <c r="F38" s="341" t="s">
        <v>608</v>
      </c>
    </row>
    <row r="39" spans="1:6" ht="12.75">
      <c r="A39" s="344"/>
      <c r="B39" s="345"/>
      <c r="C39" s="341" t="s">
        <v>1054</v>
      </c>
      <c r="D39" s="343">
        <v>40</v>
      </c>
      <c r="E39" s="343">
        <f t="shared" si="10"/>
        <v>20</v>
      </c>
      <c r="F39" s="341" t="s">
        <v>608</v>
      </c>
    </row>
    <row r="40" spans="1:6" ht="12.75">
      <c r="A40" s="344"/>
      <c r="B40" s="345"/>
      <c r="C40" s="341" t="s">
        <v>871</v>
      </c>
      <c r="D40" s="343">
        <v>34</v>
      </c>
      <c r="E40" s="343">
        <f t="shared" si="10"/>
        <v>17</v>
      </c>
      <c r="F40" s="341" t="s">
        <v>608</v>
      </c>
    </row>
    <row r="41" spans="1:6" ht="12.75">
      <c r="A41" s="344"/>
      <c r="B41" s="345"/>
      <c r="C41" s="341" t="s">
        <v>1055</v>
      </c>
      <c r="D41" s="343">
        <v>37</v>
      </c>
      <c r="E41" s="343">
        <f t="shared" si="10"/>
        <v>18.5</v>
      </c>
      <c r="F41" s="341" t="s">
        <v>608</v>
      </c>
    </row>
    <row r="42" spans="1:6" ht="12.75">
      <c r="A42" s="344"/>
      <c r="B42" s="345"/>
      <c r="C42" s="341" t="s">
        <v>1056</v>
      </c>
      <c r="D42" s="343">
        <v>37</v>
      </c>
      <c r="E42" s="343">
        <f t="shared" si="10"/>
        <v>18.5</v>
      </c>
      <c r="F42" s="341" t="s">
        <v>608</v>
      </c>
    </row>
    <row r="43" spans="1:6" ht="25.5">
      <c r="A43" s="344"/>
      <c r="B43" s="345"/>
      <c r="C43" s="346" t="s">
        <v>1057</v>
      </c>
      <c r="D43" s="328">
        <v>39.18</v>
      </c>
      <c r="E43" s="343">
        <f t="shared" si="10"/>
        <v>19.59</v>
      </c>
      <c r="F43" s="119" t="s">
        <v>608</v>
      </c>
    </row>
    <row r="44" spans="1:6" ht="12.75">
      <c r="A44" s="344"/>
      <c r="B44" s="345"/>
      <c r="C44" s="341" t="s">
        <v>17</v>
      </c>
      <c r="D44" s="343">
        <v>166.97</v>
      </c>
      <c r="E44" s="343">
        <f t="shared" si="10"/>
        <v>83.485</v>
      </c>
      <c r="F44" s="341" t="s">
        <v>614</v>
      </c>
    </row>
    <row r="45" spans="1:6" ht="12.75">
      <c r="A45" s="344"/>
      <c r="B45" s="345"/>
      <c r="C45" s="341" t="s">
        <v>943</v>
      </c>
      <c r="D45" s="343">
        <v>319.17</v>
      </c>
      <c r="E45" s="343">
        <f t="shared" si="10"/>
        <v>159.585</v>
      </c>
      <c r="F45" s="341" t="s">
        <v>614</v>
      </c>
    </row>
    <row r="46" spans="1:6" ht="12.75">
      <c r="A46" s="344"/>
      <c r="B46" s="345"/>
      <c r="C46" s="347" t="s">
        <v>1058</v>
      </c>
      <c r="D46" s="348">
        <v>53</v>
      </c>
      <c r="E46" s="343">
        <f t="shared" si="10"/>
        <v>26.5</v>
      </c>
      <c r="F46" s="341" t="s">
        <v>608</v>
      </c>
    </row>
    <row r="47" spans="1:6" ht="12.75">
      <c r="A47" s="344"/>
      <c r="B47" s="345"/>
      <c r="C47" s="341" t="s">
        <v>17</v>
      </c>
      <c r="D47" s="343">
        <v>141.34</v>
      </c>
      <c r="E47" s="343">
        <f t="shared" si="10"/>
        <v>70.67</v>
      </c>
      <c r="F47" s="341" t="s">
        <v>614</v>
      </c>
    </row>
    <row r="48" spans="1:6" ht="12.75">
      <c r="A48" s="344"/>
      <c r="B48" s="345"/>
      <c r="C48" s="341" t="s">
        <v>512</v>
      </c>
      <c r="D48" s="343">
        <v>25.41</v>
      </c>
      <c r="E48" s="343">
        <f aca="true" t="shared" si="11" ref="E48:E52">D48*1</f>
        <v>25.41</v>
      </c>
      <c r="F48" s="341" t="s">
        <v>611</v>
      </c>
    </row>
    <row r="49" spans="1:6" ht="12.75">
      <c r="A49" s="344"/>
      <c r="B49" s="345"/>
      <c r="C49" s="341" t="s">
        <v>1059</v>
      </c>
      <c r="D49" s="343">
        <v>1.57</v>
      </c>
      <c r="E49" s="343">
        <f t="shared" si="11"/>
        <v>1.57</v>
      </c>
      <c r="F49" s="341" t="s">
        <v>611</v>
      </c>
    </row>
    <row r="50" spans="1:6" ht="12.75">
      <c r="A50" s="344"/>
      <c r="B50" s="345"/>
      <c r="C50" s="341" t="s">
        <v>1060</v>
      </c>
      <c r="D50" s="343">
        <v>1.34</v>
      </c>
      <c r="E50" s="343">
        <f t="shared" si="11"/>
        <v>1.34</v>
      </c>
      <c r="F50" s="341" t="s">
        <v>611</v>
      </c>
    </row>
    <row r="51" spans="1:6" ht="12.75">
      <c r="A51" s="344"/>
      <c r="B51" s="345"/>
      <c r="C51" s="341" t="s">
        <v>511</v>
      </c>
      <c r="D51" s="343">
        <v>24.4</v>
      </c>
      <c r="E51" s="343">
        <f t="shared" si="11"/>
        <v>24.4</v>
      </c>
      <c r="F51" s="341" t="s">
        <v>611</v>
      </c>
    </row>
    <row r="52" spans="1:6" ht="12.75">
      <c r="A52" s="344"/>
      <c r="B52" s="345"/>
      <c r="C52" s="341" t="s">
        <v>511</v>
      </c>
      <c r="D52" s="343">
        <v>36.26</v>
      </c>
      <c r="E52" s="343">
        <f t="shared" si="11"/>
        <v>36.26</v>
      </c>
      <c r="F52" s="341" t="s">
        <v>611</v>
      </c>
    </row>
    <row r="53" spans="1:6" ht="12.75">
      <c r="A53" s="344"/>
      <c r="B53" s="345"/>
      <c r="C53" s="341" t="s">
        <v>1061</v>
      </c>
      <c r="D53" s="343">
        <v>70</v>
      </c>
      <c r="E53" s="343">
        <f aca="true" t="shared" si="12" ref="E53:E57">D53*1/2</f>
        <v>35</v>
      </c>
      <c r="F53" s="341" t="s">
        <v>608</v>
      </c>
    </row>
    <row r="54" spans="1:6" ht="12.75">
      <c r="A54" s="344"/>
      <c r="B54" s="345"/>
      <c r="C54" s="341" t="s">
        <v>1062</v>
      </c>
      <c r="D54" s="343">
        <v>68</v>
      </c>
      <c r="E54" s="343">
        <f t="shared" si="12"/>
        <v>34</v>
      </c>
      <c r="F54" s="341" t="s">
        <v>608</v>
      </c>
    </row>
    <row r="55" spans="1:6" ht="12.75">
      <c r="A55" s="344"/>
      <c r="B55" s="345"/>
      <c r="C55" s="341" t="s">
        <v>1063</v>
      </c>
      <c r="D55" s="343">
        <v>68</v>
      </c>
      <c r="E55" s="343">
        <f t="shared" si="12"/>
        <v>34</v>
      </c>
      <c r="F55" s="341" t="s">
        <v>612</v>
      </c>
    </row>
    <row r="56" spans="1:6" ht="12.75">
      <c r="A56" s="344"/>
      <c r="B56" s="345"/>
      <c r="C56" s="341" t="s">
        <v>1064</v>
      </c>
      <c r="D56" s="343">
        <v>25</v>
      </c>
      <c r="E56" s="343">
        <f t="shared" si="12"/>
        <v>12.5</v>
      </c>
      <c r="F56" s="341" t="s">
        <v>608</v>
      </c>
    </row>
    <row r="57" spans="1:6" ht="12.75">
      <c r="A57" s="329" t="s">
        <v>539</v>
      </c>
      <c r="B57" s="330" t="s">
        <v>145</v>
      </c>
      <c r="C57" s="341" t="s">
        <v>215</v>
      </c>
      <c r="D57" s="343">
        <v>76.51</v>
      </c>
      <c r="E57" s="343">
        <f t="shared" si="12"/>
        <v>38.255</v>
      </c>
      <c r="F57" s="341" t="s">
        <v>608</v>
      </c>
    </row>
    <row r="58" spans="1:6" ht="12.75" customHeight="1">
      <c r="A58" s="344" t="s">
        <v>112</v>
      </c>
      <c r="B58" s="345" t="s">
        <v>1065</v>
      </c>
      <c r="C58" s="341" t="s">
        <v>1066</v>
      </c>
      <c r="D58" s="343">
        <v>640.86</v>
      </c>
      <c r="E58" s="349">
        <f>D58*1/15</f>
        <v>42.724000000000004</v>
      </c>
      <c r="F58" s="341" t="s">
        <v>614</v>
      </c>
    </row>
    <row r="59" spans="1:6" ht="12.75">
      <c r="A59" s="344"/>
      <c r="B59" s="345"/>
      <c r="C59" s="341" t="s">
        <v>1067</v>
      </c>
      <c r="D59" s="343">
        <v>9</v>
      </c>
      <c r="E59" s="343">
        <f>D59*1/2</f>
        <v>4.5</v>
      </c>
      <c r="F59" s="341" t="s">
        <v>608</v>
      </c>
    </row>
    <row r="60" spans="1:6" ht="12.75">
      <c r="A60" s="344"/>
      <c r="B60" s="345"/>
      <c r="C60" s="341" t="s">
        <v>512</v>
      </c>
      <c r="D60" s="343">
        <v>17.66</v>
      </c>
      <c r="E60" s="343">
        <f aca="true" t="shared" si="13" ref="E60:E62">D60*1</f>
        <v>17.66</v>
      </c>
      <c r="F60" s="341" t="s">
        <v>611</v>
      </c>
    </row>
    <row r="61" spans="1:6" ht="12.75">
      <c r="A61" s="344"/>
      <c r="B61" s="345"/>
      <c r="C61" s="341" t="s">
        <v>511</v>
      </c>
      <c r="D61" s="343">
        <v>28</v>
      </c>
      <c r="E61" s="343">
        <f t="shared" si="13"/>
        <v>28</v>
      </c>
      <c r="F61" s="341" t="s">
        <v>611</v>
      </c>
    </row>
    <row r="62" spans="1:6" ht="12.75">
      <c r="A62" s="344"/>
      <c r="B62" s="345"/>
      <c r="C62" s="341" t="s">
        <v>17</v>
      </c>
      <c r="D62" s="343">
        <v>201.88</v>
      </c>
      <c r="E62" s="343">
        <f t="shared" si="13"/>
        <v>201.88</v>
      </c>
      <c r="F62" s="341" t="s">
        <v>614</v>
      </c>
    </row>
    <row r="63" spans="1:6" ht="12.75" customHeight="1">
      <c r="A63" s="329" t="s">
        <v>97</v>
      </c>
      <c r="B63" s="330" t="s">
        <v>1068</v>
      </c>
      <c r="C63" s="341" t="s">
        <v>1069</v>
      </c>
      <c r="D63" s="343">
        <v>78.32</v>
      </c>
      <c r="E63" s="343">
        <f aca="true" t="shared" si="14" ref="E63:E66">D63*3</f>
        <v>234.95999999999998</v>
      </c>
      <c r="F63" s="341" t="s">
        <v>608</v>
      </c>
    </row>
    <row r="64" spans="1:6" ht="12.75">
      <c r="A64" s="329"/>
      <c r="B64" s="330"/>
      <c r="C64" s="341" t="s">
        <v>1070</v>
      </c>
      <c r="D64" s="343">
        <v>78.5</v>
      </c>
      <c r="E64" s="343">
        <f t="shared" si="14"/>
        <v>235.5</v>
      </c>
      <c r="F64" s="341" t="s">
        <v>608</v>
      </c>
    </row>
    <row r="65" spans="1:6" ht="12.75">
      <c r="A65" s="329"/>
      <c r="B65" s="330"/>
      <c r="C65" s="341" t="s">
        <v>1071</v>
      </c>
      <c r="D65" s="343">
        <v>78.5</v>
      </c>
      <c r="E65" s="343">
        <f t="shared" si="14"/>
        <v>235.5</v>
      </c>
      <c r="F65" s="341" t="s">
        <v>608</v>
      </c>
    </row>
    <row r="66" spans="1:6" ht="12.75">
      <c r="A66" s="329"/>
      <c r="B66" s="330"/>
      <c r="C66" s="341" t="s">
        <v>1072</v>
      </c>
      <c r="D66" s="343">
        <v>78.5</v>
      </c>
      <c r="E66" s="343">
        <f t="shared" si="14"/>
        <v>235.5</v>
      </c>
      <c r="F66" s="341" t="s">
        <v>608</v>
      </c>
    </row>
    <row r="67" spans="1:6" ht="12.75">
      <c r="A67" s="329"/>
      <c r="B67" s="330"/>
      <c r="C67" s="341" t="s">
        <v>771</v>
      </c>
      <c r="D67" s="343">
        <v>76.77</v>
      </c>
      <c r="E67" s="343">
        <f>D67*1/2</f>
        <v>38.385</v>
      </c>
      <c r="F67" s="341" t="s">
        <v>612</v>
      </c>
    </row>
    <row r="68" spans="1:6" ht="12.75">
      <c r="A68" s="329"/>
      <c r="B68" s="330"/>
      <c r="C68" s="341" t="s">
        <v>1073</v>
      </c>
      <c r="D68" s="343">
        <v>78.32</v>
      </c>
      <c r="E68" s="343">
        <f aca="true" t="shared" si="15" ref="E68:E69">D68*3</f>
        <v>234.95999999999998</v>
      </c>
      <c r="F68" s="341" t="s">
        <v>608</v>
      </c>
    </row>
    <row r="69" spans="1:6" ht="12.75">
      <c r="A69" s="329"/>
      <c r="B69" s="330"/>
      <c r="C69" s="341" t="s">
        <v>1074</v>
      </c>
      <c r="D69" s="343">
        <v>78.32</v>
      </c>
      <c r="E69" s="343">
        <f t="shared" si="15"/>
        <v>234.95999999999998</v>
      </c>
      <c r="F69" s="341" t="s">
        <v>608</v>
      </c>
    </row>
    <row r="70" spans="1:6" ht="12.75">
      <c r="A70" s="329"/>
      <c r="B70" s="330"/>
      <c r="C70" s="341" t="s">
        <v>505</v>
      </c>
      <c r="D70" s="343">
        <v>78.21</v>
      </c>
      <c r="E70" s="343">
        <f aca="true" t="shared" si="16" ref="E70:E71">D70*1/2</f>
        <v>39.105</v>
      </c>
      <c r="F70" s="341" t="s">
        <v>612</v>
      </c>
    </row>
    <row r="71" spans="1:6" ht="12.75">
      <c r="A71" s="329"/>
      <c r="B71" s="330"/>
      <c r="C71" s="341" t="s">
        <v>1075</v>
      </c>
      <c r="D71" s="343">
        <v>78.5</v>
      </c>
      <c r="E71" s="343">
        <f t="shared" si="16"/>
        <v>39.25</v>
      </c>
      <c r="F71" s="341" t="s">
        <v>612</v>
      </c>
    </row>
    <row r="72" spans="1:6" ht="12.75">
      <c r="A72" s="329"/>
      <c r="B72" s="330"/>
      <c r="C72" s="341" t="s">
        <v>833</v>
      </c>
      <c r="D72" s="343">
        <v>179.35</v>
      </c>
      <c r="E72" s="343">
        <f aca="true" t="shared" si="17" ref="E72:E75">D72*3</f>
        <v>538.05</v>
      </c>
      <c r="F72" s="341" t="s">
        <v>614</v>
      </c>
    </row>
    <row r="73" spans="1:6" ht="12.75">
      <c r="A73" s="329"/>
      <c r="B73" s="330"/>
      <c r="C73" s="341" t="s">
        <v>17</v>
      </c>
      <c r="D73" s="343">
        <v>278.29</v>
      </c>
      <c r="E73" s="343">
        <f t="shared" si="17"/>
        <v>834.8700000000001</v>
      </c>
      <c r="F73" s="341" t="s">
        <v>614</v>
      </c>
    </row>
    <row r="74" spans="1:6" ht="12.75">
      <c r="A74" s="329"/>
      <c r="B74" s="330"/>
      <c r="C74" s="341" t="s">
        <v>326</v>
      </c>
      <c r="D74" s="343">
        <v>25.22</v>
      </c>
      <c r="E74" s="343">
        <f t="shared" si="17"/>
        <v>75.66</v>
      </c>
      <c r="F74" s="341" t="s">
        <v>611</v>
      </c>
    </row>
    <row r="75" spans="1:6" ht="12.75">
      <c r="A75" s="329"/>
      <c r="B75" s="330"/>
      <c r="C75" s="341" t="s">
        <v>328</v>
      </c>
      <c r="D75" s="343">
        <v>25.2</v>
      </c>
      <c r="E75" s="343">
        <f t="shared" si="17"/>
        <v>75.6</v>
      </c>
      <c r="F75" s="341" t="s">
        <v>611</v>
      </c>
    </row>
    <row r="76" spans="1:6" ht="14.25" customHeight="1">
      <c r="A76" s="329"/>
      <c r="B76" s="330" t="s">
        <v>1076</v>
      </c>
      <c r="C76" s="341" t="s">
        <v>1077</v>
      </c>
      <c r="D76" s="343">
        <v>78.32</v>
      </c>
      <c r="E76" s="343">
        <f aca="true" t="shared" si="18" ref="E76:E79">D76*1/2</f>
        <v>39.16</v>
      </c>
      <c r="F76" s="341" t="s">
        <v>612</v>
      </c>
    </row>
    <row r="77" spans="1:6" ht="12.75">
      <c r="A77" s="329"/>
      <c r="B77" s="330"/>
      <c r="C77" s="341" t="s">
        <v>1078</v>
      </c>
      <c r="D77" s="343">
        <v>76.77</v>
      </c>
      <c r="E77" s="343">
        <f t="shared" si="18"/>
        <v>38.385</v>
      </c>
      <c r="F77" s="341" t="s">
        <v>612</v>
      </c>
    </row>
    <row r="78" spans="1:6" ht="12.75">
      <c r="A78" s="329"/>
      <c r="B78" s="330"/>
      <c r="C78" s="341" t="s">
        <v>1079</v>
      </c>
      <c r="D78" s="343">
        <v>78.32</v>
      </c>
      <c r="E78" s="343">
        <f t="shared" si="18"/>
        <v>39.16</v>
      </c>
      <c r="F78" s="341" t="s">
        <v>612</v>
      </c>
    </row>
    <row r="79" spans="1:6" ht="12.75">
      <c r="A79" s="329"/>
      <c r="B79" s="330"/>
      <c r="C79" s="341" t="s">
        <v>1080</v>
      </c>
      <c r="D79" s="343">
        <v>78.32</v>
      </c>
      <c r="E79" s="343">
        <f t="shared" si="18"/>
        <v>39.16</v>
      </c>
      <c r="F79" s="341" t="s">
        <v>612</v>
      </c>
    </row>
    <row r="80" spans="1:6" ht="12.75">
      <c r="A80" s="329"/>
      <c r="B80" s="330"/>
      <c r="C80" s="341" t="s">
        <v>1081</v>
      </c>
      <c r="D80" s="343">
        <v>78.32</v>
      </c>
      <c r="E80" s="343">
        <f>D80*3</f>
        <v>234.95999999999998</v>
      </c>
      <c r="F80" s="341" t="s">
        <v>608</v>
      </c>
    </row>
    <row r="81" spans="1:6" ht="12.75">
      <c r="A81" s="329"/>
      <c r="B81" s="330"/>
      <c r="C81" s="341" t="s">
        <v>1082</v>
      </c>
      <c r="D81" s="343">
        <v>78.5</v>
      </c>
      <c r="E81" s="343">
        <f>D81*1/2</f>
        <v>39.25</v>
      </c>
      <c r="F81" s="341" t="s">
        <v>608</v>
      </c>
    </row>
    <row r="82" spans="1:6" ht="12.75">
      <c r="A82" s="329"/>
      <c r="B82" s="330"/>
      <c r="C82" s="341" t="s">
        <v>1083</v>
      </c>
      <c r="D82" s="343">
        <v>78.32</v>
      </c>
      <c r="E82" s="343">
        <f aca="true" t="shared" si="19" ref="E82:E87">D82*3</f>
        <v>234.95999999999998</v>
      </c>
      <c r="F82" s="341" t="s">
        <v>608</v>
      </c>
    </row>
    <row r="83" spans="1:6" ht="12.75">
      <c r="A83" s="329"/>
      <c r="B83" s="330"/>
      <c r="C83" s="341" t="s">
        <v>1084</v>
      </c>
      <c r="D83" s="343">
        <v>78.54</v>
      </c>
      <c r="E83" s="343">
        <f t="shared" si="19"/>
        <v>235.62</v>
      </c>
      <c r="F83" s="341" t="s">
        <v>608</v>
      </c>
    </row>
    <row r="84" spans="1:6" ht="12.75">
      <c r="A84" s="329"/>
      <c r="B84" s="330"/>
      <c r="C84" s="341" t="s">
        <v>1085</v>
      </c>
      <c r="D84" s="343">
        <v>105</v>
      </c>
      <c r="E84" s="343">
        <f t="shared" si="19"/>
        <v>315</v>
      </c>
      <c r="F84" s="341" t="s">
        <v>608</v>
      </c>
    </row>
    <row r="85" spans="1:6" ht="12.75">
      <c r="A85" s="329"/>
      <c r="B85" s="330"/>
      <c r="C85" s="341" t="s">
        <v>17</v>
      </c>
      <c r="D85" s="343">
        <v>252.02</v>
      </c>
      <c r="E85" s="343">
        <f t="shared" si="19"/>
        <v>756.0600000000001</v>
      </c>
      <c r="F85" s="341" t="s">
        <v>614</v>
      </c>
    </row>
    <row r="86" spans="1:6" ht="12.75">
      <c r="A86" s="329"/>
      <c r="B86" s="330"/>
      <c r="C86" s="341" t="s">
        <v>20</v>
      </c>
      <c r="D86" s="343">
        <v>25.22</v>
      </c>
      <c r="E86" s="343">
        <f t="shared" si="19"/>
        <v>75.66</v>
      </c>
      <c r="F86" s="341" t="s">
        <v>611</v>
      </c>
    </row>
    <row r="87" spans="1:6" ht="12.75">
      <c r="A87" s="329"/>
      <c r="B87" s="330"/>
      <c r="C87" s="341" t="s">
        <v>20</v>
      </c>
      <c r="D87" s="343">
        <v>25.44</v>
      </c>
      <c r="E87" s="343">
        <f t="shared" si="19"/>
        <v>76.32000000000001</v>
      </c>
      <c r="F87" s="341" t="s">
        <v>611</v>
      </c>
    </row>
    <row r="88" ht="15" customHeight="1"/>
    <row r="90" spans="1:6" ht="12.75" customHeight="1">
      <c r="A90" s="101" t="s">
        <v>719</v>
      </c>
      <c r="B90" s="101"/>
      <c r="C90" s="101"/>
      <c r="D90" s="101"/>
      <c r="E90" s="101"/>
      <c r="F90" s="101"/>
    </row>
    <row r="91" ht="12.75">
      <c r="C91" s="66"/>
    </row>
    <row r="92" spans="1:4" ht="38.25">
      <c r="A92" s="102" t="s">
        <v>2</v>
      </c>
      <c r="B92" s="102" t="s">
        <v>3</v>
      </c>
      <c r="C92" s="83" t="s">
        <v>4</v>
      </c>
      <c r="D92" s="83" t="s">
        <v>623</v>
      </c>
    </row>
    <row r="93" spans="1:4" ht="38.25" customHeight="1">
      <c r="A93" s="113" t="s">
        <v>1125</v>
      </c>
      <c r="B93" s="113" t="s">
        <v>1126</v>
      </c>
      <c r="C93" s="149">
        <v>3049.65</v>
      </c>
      <c r="D93" s="186">
        <f>C93/7</f>
        <v>435.6642857142857</v>
      </c>
    </row>
    <row r="94" spans="1:4" ht="12.75">
      <c r="A94" s="113"/>
      <c r="B94" s="113" t="s">
        <v>1127</v>
      </c>
      <c r="C94" s="149">
        <v>1393.86</v>
      </c>
      <c r="D94" s="186">
        <f>C94/2</f>
        <v>696.93</v>
      </c>
    </row>
    <row r="95" spans="1:4" ht="25.5">
      <c r="A95" s="113"/>
      <c r="B95" s="113" t="s">
        <v>723</v>
      </c>
      <c r="C95" s="149">
        <v>37624.88</v>
      </c>
      <c r="D95" s="186">
        <f>C95/15</f>
        <v>2508.325333333333</v>
      </c>
    </row>
    <row r="100" spans="1:7" ht="24.75" customHeight="1">
      <c r="A100" s="86" t="s">
        <v>727</v>
      </c>
      <c r="B100" s="86"/>
      <c r="C100" s="86"/>
      <c r="D100" s="86"/>
      <c r="E100" s="86"/>
      <c r="F100" s="86"/>
      <c r="G100" s="87"/>
    </row>
    <row r="101" spans="1:7" ht="12.75">
      <c r="A101" s="141"/>
      <c r="B101" s="141"/>
      <c r="C101" s="141"/>
      <c r="D101" s="141"/>
      <c r="E101" s="141"/>
      <c r="F101" s="141"/>
      <c r="G101" s="124"/>
    </row>
    <row r="102" spans="1:7" ht="32.25" customHeight="1">
      <c r="A102" s="86" t="s">
        <v>728</v>
      </c>
      <c r="B102" s="86"/>
      <c r="C102" s="86"/>
      <c r="D102" s="86"/>
      <c r="E102" s="86"/>
      <c r="F102" s="86"/>
      <c r="G102" s="87"/>
    </row>
    <row r="103" spans="1:7" ht="12.75">
      <c r="A103" s="141"/>
      <c r="B103" s="141"/>
      <c r="C103" s="141"/>
      <c r="D103" s="141"/>
      <c r="E103" s="141"/>
      <c r="F103" s="141"/>
      <c r="G103" s="124"/>
    </row>
    <row r="104" spans="1:7" ht="41.25" customHeight="1">
      <c r="A104" s="86" t="s">
        <v>729</v>
      </c>
      <c r="B104" s="86"/>
      <c r="C104" s="86"/>
      <c r="D104" s="86"/>
      <c r="E104" s="86"/>
      <c r="F104" s="86"/>
      <c r="G104" s="350"/>
    </row>
    <row r="105" spans="1:7" ht="12.75">
      <c r="A105" s="141"/>
      <c r="B105" s="141"/>
      <c r="C105" s="141"/>
      <c r="D105" s="141"/>
      <c r="E105" s="141"/>
      <c r="F105" s="141"/>
      <c r="G105" s="124"/>
    </row>
    <row r="106" spans="1:7" ht="12.75" customHeight="1">
      <c r="A106" s="86" t="s">
        <v>1128</v>
      </c>
      <c r="B106" s="86"/>
      <c r="C106" s="86"/>
      <c r="D106" s="86"/>
      <c r="E106" s="86"/>
      <c r="F106" s="86"/>
      <c r="G106" s="87"/>
    </row>
    <row r="107" spans="1:7" ht="12.75">
      <c r="A107" s="141"/>
      <c r="B107" s="141"/>
      <c r="C107" s="141"/>
      <c r="D107" s="141"/>
      <c r="E107" s="141"/>
      <c r="F107" s="141"/>
      <c r="G107" s="124"/>
    </row>
    <row r="108" spans="1:7" ht="27.75" customHeight="1">
      <c r="A108" s="86" t="s">
        <v>1129</v>
      </c>
      <c r="B108" s="86"/>
      <c r="C108" s="86"/>
      <c r="D108" s="86"/>
      <c r="E108" s="86"/>
      <c r="F108" s="86"/>
      <c r="G108" s="87"/>
    </row>
    <row r="109" spans="1:7" ht="12.75">
      <c r="A109" s="141"/>
      <c r="B109" s="141"/>
      <c r="C109" s="141"/>
      <c r="D109" s="141"/>
      <c r="E109" s="141"/>
      <c r="F109" s="141"/>
      <c r="G109" s="124"/>
    </row>
    <row r="110" spans="1:7" ht="12.75" customHeight="1">
      <c r="A110" s="86" t="s">
        <v>1130</v>
      </c>
      <c r="B110" s="86"/>
      <c r="C110" s="86"/>
      <c r="D110" s="86"/>
      <c r="E110" s="86"/>
      <c r="F110" s="86"/>
      <c r="G110" s="87"/>
    </row>
    <row r="111" spans="1:7" ht="12.75">
      <c r="A111" s="337"/>
      <c r="B111" s="337"/>
      <c r="C111" s="337"/>
      <c r="D111" s="337"/>
      <c r="E111" s="337"/>
      <c r="F111" s="337"/>
      <c r="G111" s="64"/>
    </row>
    <row r="112" spans="1:7" ht="12.75" customHeight="1">
      <c r="A112" s="86" t="s">
        <v>1131</v>
      </c>
      <c r="B112" s="86"/>
      <c r="C112" s="86"/>
      <c r="D112" s="86"/>
      <c r="E112" s="86"/>
      <c r="F112" s="86"/>
      <c r="G112" s="87"/>
    </row>
  </sheetData>
  <sheetProtection selectLockedCells="1" selectUnlockedCells="1"/>
  <mergeCells count="24">
    <mergeCell ref="A1:F1"/>
    <mergeCell ref="A4:A6"/>
    <mergeCell ref="B4:B6"/>
    <mergeCell ref="H4:I4"/>
    <mergeCell ref="A7:A28"/>
    <mergeCell ref="B7:B28"/>
    <mergeCell ref="A29:A35"/>
    <mergeCell ref="B29:B35"/>
    <mergeCell ref="A36:A56"/>
    <mergeCell ref="B36:B56"/>
    <mergeCell ref="A58:A62"/>
    <mergeCell ref="B58:B62"/>
    <mergeCell ref="A63:A87"/>
    <mergeCell ref="B63:B75"/>
    <mergeCell ref="B76:B87"/>
    <mergeCell ref="A90:F90"/>
    <mergeCell ref="A93:A95"/>
    <mergeCell ref="A100:F100"/>
    <mergeCell ref="A102:F102"/>
    <mergeCell ref="A104:F104"/>
    <mergeCell ref="A106:F106"/>
    <mergeCell ref="A108:F108"/>
    <mergeCell ref="A110:F110"/>
    <mergeCell ref="A112:F112"/>
  </mergeCells>
  <printOptions/>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51"/>
  </sheetPr>
  <dimension ref="A1:J108"/>
  <sheetViews>
    <sheetView zoomScale="145" zoomScaleNormal="145" workbookViewId="0" topLeftCell="A88">
      <selection activeCell="B109" sqref="B109"/>
    </sheetView>
  </sheetViews>
  <sheetFormatPr defaultColWidth="8.00390625" defaultRowHeight="14.25"/>
  <cols>
    <col min="1" max="1" width="16.25390625" style="64" customWidth="1"/>
    <col min="2" max="2" width="9.00390625" style="64" customWidth="1"/>
    <col min="3" max="3" width="19.875" style="65" customWidth="1"/>
    <col min="4" max="4" width="9.00390625" style="64" customWidth="1"/>
    <col min="5" max="5" width="9.75390625" style="64" hidden="1" customWidth="1"/>
    <col min="6" max="6" width="15.75390625" style="64" customWidth="1"/>
    <col min="7" max="7" width="23.50390625" style="64" customWidth="1"/>
    <col min="8" max="8" width="9.00390625" style="66" customWidth="1"/>
    <col min="9" max="9" width="20.00390625" style="66" customWidth="1"/>
    <col min="10" max="16384" width="9.00390625" style="66" customWidth="1"/>
  </cols>
  <sheetData>
    <row r="1" spans="1:7" ht="12.75" customHeight="1">
      <c r="A1" s="67" t="s">
        <v>542</v>
      </c>
      <c r="B1" s="68"/>
      <c r="C1" s="68"/>
      <c r="D1" s="69"/>
      <c r="E1" s="69"/>
      <c r="F1" s="69"/>
      <c r="G1" s="69"/>
    </row>
    <row r="3" spans="1:7" ht="38.25">
      <c r="A3" s="57" t="s">
        <v>1</v>
      </c>
      <c r="B3" s="57" t="s">
        <v>2</v>
      </c>
      <c r="C3" s="57" t="s">
        <v>3</v>
      </c>
      <c r="D3" s="57" t="s">
        <v>4</v>
      </c>
      <c r="E3" s="57" t="s">
        <v>543</v>
      </c>
      <c r="F3" s="70" t="s">
        <v>544</v>
      </c>
      <c r="G3" s="71" t="s">
        <v>7</v>
      </c>
    </row>
    <row r="4" spans="1:10" ht="12.75">
      <c r="A4" s="50" t="s">
        <v>545</v>
      </c>
      <c r="B4" s="50" t="s">
        <v>546</v>
      </c>
      <c r="C4" s="50" t="s">
        <v>547</v>
      </c>
      <c r="D4" s="72">
        <v>27</v>
      </c>
      <c r="E4" s="60">
        <f aca="true" t="shared" si="0" ref="E4:E10">D4/2</f>
        <v>13.5</v>
      </c>
      <c r="F4" s="73"/>
      <c r="G4" s="74"/>
      <c r="I4" s="75"/>
      <c r="J4" s="75"/>
    </row>
    <row r="5" spans="1:10" ht="12.75">
      <c r="A5" s="50" t="s">
        <v>545</v>
      </c>
      <c r="B5" s="50" t="s">
        <v>546</v>
      </c>
      <c r="C5" s="50" t="s">
        <v>548</v>
      </c>
      <c r="D5" s="72">
        <v>61.6</v>
      </c>
      <c r="E5" s="60">
        <f t="shared" si="0"/>
        <v>30.8</v>
      </c>
      <c r="F5" s="73"/>
      <c r="G5" s="74"/>
      <c r="I5" s="76"/>
      <c r="J5" s="77"/>
    </row>
    <row r="6" spans="1:10" ht="12.75">
      <c r="A6" s="50" t="s">
        <v>545</v>
      </c>
      <c r="B6" s="50" t="s">
        <v>546</v>
      </c>
      <c r="C6" s="50" t="s">
        <v>115</v>
      </c>
      <c r="D6" s="72">
        <v>32.86</v>
      </c>
      <c r="E6" s="60">
        <f t="shared" si="0"/>
        <v>16.43</v>
      </c>
      <c r="F6" s="73"/>
      <c r="G6" s="74"/>
      <c r="I6" s="78"/>
      <c r="J6" s="79"/>
    </row>
    <row r="7" spans="1:10" ht="12.75">
      <c r="A7" s="50" t="s">
        <v>545</v>
      </c>
      <c r="B7" s="50" t="s">
        <v>546</v>
      </c>
      <c r="C7" s="50" t="s">
        <v>86</v>
      </c>
      <c r="D7" s="72">
        <v>15.34</v>
      </c>
      <c r="E7" s="60">
        <f t="shared" si="0"/>
        <v>7.67</v>
      </c>
      <c r="F7" s="73"/>
      <c r="G7" s="74"/>
      <c r="I7" s="78"/>
      <c r="J7" s="79"/>
    </row>
    <row r="8" spans="1:10" ht="12.75">
      <c r="A8" s="50" t="s">
        <v>545</v>
      </c>
      <c r="B8" s="50" t="s">
        <v>546</v>
      </c>
      <c r="C8" s="50" t="s">
        <v>549</v>
      </c>
      <c r="D8" s="72">
        <v>33.85</v>
      </c>
      <c r="E8" s="60">
        <f t="shared" si="0"/>
        <v>16.925</v>
      </c>
      <c r="F8" s="73"/>
      <c r="G8" s="74"/>
      <c r="I8" s="78"/>
      <c r="J8" s="79"/>
    </row>
    <row r="9" spans="1:10" ht="12.75">
      <c r="A9" s="50" t="s">
        <v>545</v>
      </c>
      <c r="B9" s="50" t="s">
        <v>546</v>
      </c>
      <c r="C9" s="50" t="s">
        <v>550</v>
      </c>
      <c r="D9" s="72">
        <v>48.47</v>
      </c>
      <c r="E9" s="60">
        <f t="shared" si="0"/>
        <v>24.235</v>
      </c>
      <c r="F9" s="73"/>
      <c r="G9" s="74"/>
      <c r="I9" s="80"/>
      <c r="J9" s="79"/>
    </row>
    <row r="10" spans="1:7" ht="12.75">
      <c r="A10" s="50" t="s">
        <v>545</v>
      </c>
      <c r="B10" s="50" t="s">
        <v>546</v>
      </c>
      <c r="C10" s="50" t="s">
        <v>551</v>
      </c>
      <c r="D10" s="72">
        <v>11.6</v>
      </c>
      <c r="E10" s="60">
        <f t="shared" si="0"/>
        <v>5.8</v>
      </c>
      <c r="F10" s="73"/>
      <c r="G10" s="74"/>
    </row>
    <row r="11" spans="1:7" ht="12.75">
      <c r="A11" s="50" t="s">
        <v>545</v>
      </c>
      <c r="B11" s="50" t="s">
        <v>546</v>
      </c>
      <c r="C11" s="50" t="s">
        <v>552</v>
      </c>
      <c r="D11" s="72">
        <v>12</v>
      </c>
      <c r="E11" s="60">
        <f>D11*1/30</f>
        <v>0.4</v>
      </c>
      <c r="F11" s="73"/>
      <c r="G11" s="74"/>
    </row>
    <row r="12" spans="1:7" ht="12.75">
      <c r="A12" s="50" t="s">
        <v>545</v>
      </c>
      <c r="B12" s="50" t="s">
        <v>546</v>
      </c>
      <c r="C12" s="50" t="s">
        <v>547</v>
      </c>
      <c r="D12" s="72">
        <v>11.2</v>
      </c>
      <c r="E12" s="60">
        <f aca="true" t="shared" si="1" ref="E12:E13">D12/2</f>
        <v>5.6</v>
      </c>
      <c r="F12" s="73"/>
      <c r="G12" s="74"/>
    </row>
    <row r="13" spans="1:7" ht="12.75">
      <c r="A13" s="50" t="s">
        <v>545</v>
      </c>
      <c r="B13" s="50" t="s">
        <v>546</v>
      </c>
      <c r="C13" s="50" t="s">
        <v>553</v>
      </c>
      <c r="D13" s="72">
        <v>33.4</v>
      </c>
      <c r="E13" s="60">
        <f t="shared" si="1"/>
        <v>16.7</v>
      </c>
      <c r="F13" s="73"/>
      <c r="G13" s="74"/>
    </row>
    <row r="14" spans="1:7" ht="12.75">
      <c r="A14" s="50" t="s">
        <v>545</v>
      </c>
      <c r="B14" s="50" t="s">
        <v>546</v>
      </c>
      <c r="C14" s="50" t="s">
        <v>26</v>
      </c>
      <c r="D14" s="72">
        <v>35.24</v>
      </c>
      <c r="E14" s="60">
        <f>D14*1/30</f>
        <v>1.1746666666666667</v>
      </c>
      <c r="F14" s="73"/>
      <c r="G14" s="74"/>
    </row>
    <row r="15" spans="1:7" ht="12.75">
      <c r="A15" s="50" t="s">
        <v>545</v>
      </c>
      <c r="B15" s="50" t="s">
        <v>546</v>
      </c>
      <c r="C15" s="50" t="s">
        <v>69</v>
      </c>
      <c r="D15" s="72">
        <v>122.13</v>
      </c>
      <c r="E15" s="60">
        <f aca="true" t="shared" si="2" ref="E15:E23">D15/2</f>
        <v>61.065</v>
      </c>
      <c r="F15" s="73"/>
      <c r="G15" s="74"/>
    </row>
    <row r="16" spans="1:7" ht="12.75">
      <c r="A16" s="50" t="s">
        <v>545</v>
      </c>
      <c r="B16" s="50" t="s">
        <v>546</v>
      </c>
      <c r="C16" s="50" t="s">
        <v>554</v>
      </c>
      <c r="D16" s="72">
        <v>12.6</v>
      </c>
      <c r="E16" s="60">
        <f t="shared" si="2"/>
        <v>6.3</v>
      </c>
      <c r="F16" s="73"/>
      <c r="G16" s="74"/>
    </row>
    <row r="17" spans="1:7" ht="12.75">
      <c r="A17" s="50" t="s">
        <v>545</v>
      </c>
      <c r="B17" s="50" t="s">
        <v>546</v>
      </c>
      <c r="C17" s="50" t="s">
        <v>555</v>
      </c>
      <c r="D17" s="72">
        <v>26.9</v>
      </c>
      <c r="E17" s="60">
        <f t="shared" si="2"/>
        <v>13.45</v>
      </c>
      <c r="F17" s="73"/>
      <c r="G17" s="74"/>
    </row>
    <row r="18" spans="1:7" ht="12.75">
      <c r="A18" s="50" t="s">
        <v>545</v>
      </c>
      <c r="B18" s="50" t="s">
        <v>546</v>
      </c>
      <c r="C18" s="50" t="s">
        <v>556</v>
      </c>
      <c r="D18" s="72">
        <v>57.83</v>
      </c>
      <c r="E18" s="60">
        <f t="shared" si="2"/>
        <v>28.915</v>
      </c>
      <c r="F18" s="73"/>
      <c r="G18" s="74"/>
    </row>
    <row r="19" spans="1:7" ht="25.5">
      <c r="A19" s="50" t="s">
        <v>545</v>
      </c>
      <c r="B19" s="50" t="s">
        <v>546</v>
      </c>
      <c r="C19" s="50" t="s">
        <v>557</v>
      </c>
      <c r="D19" s="72">
        <v>20</v>
      </c>
      <c r="E19" s="60">
        <f t="shared" si="2"/>
        <v>10</v>
      </c>
      <c r="F19" s="73"/>
      <c r="G19" s="74"/>
    </row>
    <row r="20" spans="1:7" ht="12.75">
      <c r="A20" s="50" t="s">
        <v>545</v>
      </c>
      <c r="B20" s="50" t="s">
        <v>546</v>
      </c>
      <c r="C20" s="50" t="s">
        <v>17</v>
      </c>
      <c r="D20" s="72">
        <v>38.04</v>
      </c>
      <c r="E20" s="60">
        <f t="shared" si="2"/>
        <v>19.02</v>
      </c>
      <c r="F20" s="73"/>
      <c r="G20" s="74"/>
    </row>
    <row r="21" spans="1:7" ht="12.75">
      <c r="A21" s="50" t="s">
        <v>545</v>
      </c>
      <c r="B21" s="50" t="s">
        <v>546</v>
      </c>
      <c r="C21" s="50" t="s">
        <v>17</v>
      </c>
      <c r="D21" s="72">
        <v>106.2</v>
      </c>
      <c r="E21" s="60">
        <f t="shared" si="2"/>
        <v>53.1</v>
      </c>
      <c r="F21" s="73"/>
      <c r="G21" s="74"/>
    </row>
    <row r="22" spans="1:7" ht="12.75">
      <c r="A22" s="50" t="s">
        <v>545</v>
      </c>
      <c r="B22" s="50" t="s">
        <v>546</v>
      </c>
      <c r="C22" s="50" t="s">
        <v>17</v>
      </c>
      <c r="D22" s="72">
        <v>34.53</v>
      </c>
      <c r="E22" s="60">
        <f t="shared" si="2"/>
        <v>17.265</v>
      </c>
      <c r="F22" s="73"/>
      <c r="G22" s="74"/>
    </row>
    <row r="23" spans="1:7" ht="12.75">
      <c r="A23" s="50" t="s">
        <v>545</v>
      </c>
      <c r="B23" s="50" t="s">
        <v>546</v>
      </c>
      <c r="C23" s="50" t="s">
        <v>162</v>
      </c>
      <c r="D23" s="72">
        <v>23.6</v>
      </c>
      <c r="E23" s="60">
        <f t="shared" si="2"/>
        <v>11.8</v>
      </c>
      <c r="F23" s="73"/>
      <c r="G23" s="74"/>
    </row>
    <row r="24" spans="1:7" ht="12.75">
      <c r="A24" s="50" t="s">
        <v>545</v>
      </c>
      <c r="B24" s="50" t="s">
        <v>546</v>
      </c>
      <c r="C24" s="50" t="s">
        <v>34</v>
      </c>
      <c r="D24" s="72">
        <v>6.4</v>
      </c>
      <c r="E24" s="60">
        <f>D24*1/30</f>
        <v>0.21333333333333335</v>
      </c>
      <c r="F24" s="73"/>
      <c r="G24" s="74"/>
    </row>
    <row r="25" spans="1:7" ht="12.75">
      <c r="A25" s="50" t="s">
        <v>545</v>
      </c>
      <c r="B25" s="50" t="s">
        <v>546</v>
      </c>
      <c r="C25" s="50" t="s">
        <v>67</v>
      </c>
      <c r="D25" s="72">
        <v>10.76</v>
      </c>
      <c r="E25" s="60">
        <f aca="true" t="shared" si="3" ref="E25:E26">D25/2</f>
        <v>5.38</v>
      </c>
      <c r="F25" s="73"/>
      <c r="G25" s="74"/>
    </row>
    <row r="26" spans="1:7" ht="12.75">
      <c r="A26" s="50" t="s">
        <v>545</v>
      </c>
      <c r="B26" s="50" t="s">
        <v>546</v>
      </c>
      <c r="C26" s="50" t="s">
        <v>162</v>
      </c>
      <c r="D26" s="72">
        <v>23.6</v>
      </c>
      <c r="E26" s="60">
        <f t="shared" si="3"/>
        <v>11.8</v>
      </c>
      <c r="F26" s="73"/>
      <c r="G26" s="74"/>
    </row>
    <row r="27" spans="1:7" ht="12.75">
      <c r="A27" s="50" t="s">
        <v>545</v>
      </c>
      <c r="B27" s="50" t="s">
        <v>546</v>
      </c>
      <c r="C27" s="50" t="s">
        <v>34</v>
      </c>
      <c r="D27" s="72">
        <v>6.2</v>
      </c>
      <c r="E27" s="60">
        <f>D27*1/30</f>
        <v>0.20666666666666667</v>
      </c>
      <c r="F27" s="73"/>
      <c r="G27" s="74"/>
    </row>
    <row r="28" spans="1:7" ht="12.75">
      <c r="A28" s="50" t="s">
        <v>545</v>
      </c>
      <c r="B28" s="50" t="s">
        <v>546</v>
      </c>
      <c r="C28" s="50" t="s">
        <v>558</v>
      </c>
      <c r="D28" s="72">
        <v>2.97</v>
      </c>
      <c r="E28" s="60">
        <f aca="true" t="shared" si="4" ref="E28:E35">D28/2</f>
        <v>1.485</v>
      </c>
      <c r="F28" s="73"/>
      <c r="G28" s="74"/>
    </row>
    <row r="29" spans="1:7" ht="12.75">
      <c r="A29" s="50" t="s">
        <v>545</v>
      </c>
      <c r="B29" s="50" t="s">
        <v>546</v>
      </c>
      <c r="C29" s="50" t="s">
        <v>559</v>
      </c>
      <c r="D29" s="72">
        <v>4</v>
      </c>
      <c r="E29" s="60">
        <f t="shared" si="4"/>
        <v>2</v>
      </c>
      <c r="F29" s="73"/>
      <c r="G29" s="74"/>
    </row>
    <row r="30" spans="1:7" ht="12.75">
      <c r="A30" s="50" t="s">
        <v>545</v>
      </c>
      <c r="B30" s="50" t="s">
        <v>546</v>
      </c>
      <c r="C30" s="50" t="s">
        <v>560</v>
      </c>
      <c r="D30" s="72">
        <v>71.47</v>
      </c>
      <c r="E30" s="60">
        <f t="shared" si="4"/>
        <v>35.735</v>
      </c>
      <c r="F30" s="73"/>
      <c r="G30" s="74"/>
    </row>
    <row r="31" spans="1:7" ht="12.75">
      <c r="A31" s="50" t="s">
        <v>545</v>
      </c>
      <c r="B31" s="50" t="s">
        <v>546</v>
      </c>
      <c r="C31" s="50" t="s">
        <v>561</v>
      </c>
      <c r="D31" s="72">
        <v>13.23</v>
      </c>
      <c r="E31" s="60">
        <f t="shared" si="4"/>
        <v>6.615</v>
      </c>
      <c r="F31" s="73"/>
      <c r="G31" s="74"/>
    </row>
    <row r="32" spans="1:7" ht="12.75">
      <c r="A32" s="50" t="s">
        <v>545</v>
      </c>
      <c r="B32" s="50" t="s">
        <v>546</v>
      </c>
      <c r="C32" s="50" t="s">
        <v>562</v>
      </c>
      <c r="D32" s="72">
        <v>19.27</v>
      </c>
      <c r="E32" s="60">
        <f t="shared" si="4"/>
        <v>9.635</v>
      </c>
      <c r="F32" s="73"/>
      <c r="G32" s="74"/>
    </row>
    <row r="33" spans="1:7" ht="12.75">
      <c r="A33" s="50" t="s">
        <v>545</v>
      </c>
      <c r="B33" s="50" t="s">
        <v>546</v>
      </c>
      <c r="C33" s="50" t="s">
        <v>395</v>
      </c>
      <c r="D33" s="72">
        <v>150.85</v>
      </c>
      <c r="E33" s="60">
        <f t="shared" si="4"/>
        <v>75.425</v>
      </c>
      <c r="F33" s="73"/>
      <c r="G33" s="74"/>
    </row>
    <row r="34" spans="1:7" ht="12.75">
      <c r="A34" s="50" t="s">
        <v>545</v>
      </c>
      <c r="B34" s="50" t="s">
        <v>546</v>
      </c>
      <c r="C34" s="50" t="s">
        <v>563</v>
      </c>
      <c r="D34" s="72">
        <v>31.56</v>
      </c>
      <c r="E34" s="60">
        <f t="shared" si="4"/>
        <v>15.78</v>
      </c>
      <c r="F34" s="73"/>
      <c r="G34" s="74"/>
    </row>
    <row r="35" spans="1:7" ht="12.75">
      <c r="A35" s="50" t="s">
        <v>545</v>
      </c>
      <c r="B35" s="50" t="s">
        <v>546</v>
      </c>
      <c r="C35" s="50" t="s">
        <v>564</v>
      </c>
      <c r="D35" s="72">
        <v>32.1</v>
      </c>
      <c r="E35" s="60">
        <f t="shared" si="4"/>
        <v>16.05</v>
      </c>
      <c r="F35" s="73"/>
      <c r="G35" s="74"/>
    </row>
    <row r="36" spans="1:7" ht="12.75">
      <c r="A36" s="50" t="s">
        <v>545</v>
      </c>
      <c r="B36" s="50" t="s">
        <v>546</v>
      </c>
      <c r="C36" s="50" t="s">
        <v>565</v>
      </c>
      <c r="D36" s="72">
        <v>378.62</v>
      </c>
      <c r="E36" s="60">
        <f>D36*1/2</f>
        <v>189.31</v>
      </c>
      <c r="F36" s="73"/>
      <c r="G36" s="74"/>
    </row>
    <row r="37" spans="1:7" ht="12.75">
      <c r="A37" s="50" t="s">
        <v>545</v>
      </c>
      <c r="B37" s="50" t="s">
        <v>546</v>
      </c>
      <c r="C37" s="50" t="s">
        <v>566</v>
      </c>
      <c r="D37" s="72">
        <v>22.63</v>
      </c>
      <c r="E37" s="60">
        <f>D37*1/30</f>
        <v>0.7543333333333333</v>
      </c>
      <c r="F37" s="73"/>
      <c r="G37" s="74"/>
    </row>
    <row r="38" spans="1:7" ht="12.75">
      <c r="A38" s="50" t="s">
        <v>545</v>
      </c>
      <c r="B38" s="50" t="s">
        <v>546</v>
      </c>
      <c r="C38" s="50" t="s">
        <v>326</v>
      </c>
      <c r="D38" s="72">
        <v>11.4</v>
      </c>
      <c r="E38" s="60">
        <f aca="true" t="shared" si="5" ref="E38:E42">D38*1</f>
        <v>11.4</v>
      </c>
      <c r="F38" s="73"/>
      <c r="G38" s="74"/>
    </row>
    <row r="39" spans="1:7" ht="12.75">
      <c r="A39" s="50" t="s">
        <v>545</v>
      </c>
      <c r="B39" s="50" t="s">
        <v>546</v>
      </c>
      <c r="C39" s="50" t="s">
        <v>326</v>
      </c>
      <c r="D39" s="72">
        <v>3.34</v>
      </c>
      <c r="E39" s="60">
        <f t="shared" si="5"/>
        <v>3.34</v>
      </c>
      <c r="F39" s="73"/>
      <c r="G39" s="74"/>
    </row>
    <row r="40" spans="1:7" ht="12.75">
      <c r="A40" s="50" t="s">
        <v>545</v>
      </c>
      <c r="B40" s="50" t="s">
        <v>546</v>
      </c>
      <c r="C40" s="50" t="s">
        <v>328</v>
      </c>
      <c r="D40" s="72">
        <v>11.4</v>
      </c>
      <c r="E40" s="60">
        <f t="shared" si="5"/>
        <v>11.4</v>
      </c>
      <c r="F40" s="73"/>
      <c r="G40" s="74"/>
    </row>
    <row r="41" spans="1:7" ht="12.75">
      <c r="A41" s="50" t="s">
        <v>545</v>
      </c>
      <c r="B41" s="50" t="s">
        <v>546</v>
      </c>
      <c r="C41" s="50" t="s">
        <v>328</v>
      </c>
      <c r="D41" s="72">
        <v>3.34</v>
      </c>
      <c r="E41" s="60">
        <f t="shared" si="5"/>
        <v>3.34</v>
      </c>
      <c r="F41" s="73"/>
      <c r="G41" s="74"/>
    </row>
    <row r="42" spans="1:7" ht="12.75">
      <c r="A42" s="50" t="s">
        <v>545</v>
      </c>
      <c r="B42" s="50" t="s">
        <v>546</v>
      </c>
      <c r="C42" s="50" t="s">
        <v>567</v>
      </c>
      <c r="D42" s="72">
        <v>3.72</v>
      </c>
      <c r="E42" s="60">
        <f t="shared" si="5"/>
        <v>3.72</v>
      </c>
      <c r="F42" s="73"/>
      <c r="G42" s="74"/>
    </row>
    <row r="43" spans="1:7" ht="12.75">
      <c r="A43" s="50" t="s">
        <v>545</v>
      </c>
      <c r="B43" s="50" t="s">
        <v>546</v>
      </c>
      <c r="C43" s="50" t="s">
        <v>73</v>
      </c>
      <c r="D43" s="72">
        <v>11.2</v>
      </c>
      <c r="E43" s="60">
        <f aca="true" t="shared" si="6" ref="E43:E67">D43/2</f>
        <v>5.6</v>
      </c>
      <c r="F43" s="73"/>
      <c r="G43" s="74"/>
    </row>
    <row r="44" spans="1:7" ht="12.75">
      <c r="A44" s="50" t="s">
        <v>545</v>
      </c>
      <c r="B44" s="50" t="s">
        <v>568</v>
      </c>
      <c r="C44" s="50" t="s">
        <v>569</v>
      </c>
      <c r="D44" s="60">
        <v>35.2</v>
      </c>
      <c r="E44" s="60">
        <f t="shared" si="6"/>
        <v>17.6</v>
      </c>
      <c r="F44" s="73"/>
      <c r="G44" s="74"/>
    </row>
    <row r="45" spans="1:7" ht="12.75">
      <c r="A45" s="50" t="s">
        <v>545</v>
      </c>
      <c r="B45" s="50" t="s">
        <v>568</v>
      </c>
      <c r="C45" s="50" t="s">
        <v>570</v>
      </c>
      <c r="D45" s="60">
        <v>23.6</v>
      </c>
      <c r="E45" s="60">
        <f t="shared" si="6"/>
        <v>11.8</v>
      </c>
      <c r="F45" s="73"/>
      <c r="G45" s="74"/>
    </row>
    <row r="46" spans="1:7" ht="12.75">
      <c r="A46" s="50" t="s">
        <v>545</v>
      </c>
      <c r="B46" s="50" t="s">
        <v>568</v>
      </c>
      <c r="C46" s="50" t="s">
        <v>571</v>
      </c>
      <c r="D46" s="60">
        <v>23.6</v>
      </c>
      <c r="E46" s="60">
        <f t="shared" si="6"/>
        <v>11.8</v>
      </c>
      <c r="F46" s="73"/>
      <c r="G46" s="74"/>
    </row>
    <row r="47" spans="1:7" ht="12.75">
      <c r="A47" s="50" t="s">
        <v>545</v>
      </c>
      <c r="B47" s="50" t="s">
        <v>568</v>
      </c>
      <c r="C47" s="50" t="s">
        <v>572</v>
      </c>
      <c r="D47" s="60">
        <v>27</v>
      </c>
      <c r="E47" s="60">
        <f t="shared" si="6"/>
        <v>13.5</v>
      </c>
      <c r="F47" s="73"/>
      <c r="G47" s="74"/>
    </row>
    <row r="48" spans="1:7" ht="12.75">
      <c r="A48" s="50" t="s">
        <v>545</v>
      </c>
      <c r="B48" s="50" t="s">
        <v>568</v>
      </c>
      <c r="C48" s="50" t="s">
        <v>573</v>
      </c>
      <c r="D48" s="60">
        <v>35.2</v>
      </c>
      <c r="E48" s="60">
        <f t="shared" si="6"/>
        <v>17.6</v>
      </c>
      <c r="F48" s="73"/>
      <c r="G48" s="74"/>
    </row>
    <row r="49" spans="1:7" ht="12.75">
      <c r="A49" s="50" t="s">
        <v>545</v>
      </c>
      <c r="B49" s="50" t="s">
        <v>568</v>
      </c>
      <c r="C49" s="50" t="s">
        <v>574</v>
      </c>
      <c r="D49" s="60">
        <v>16.8</v>
      </c>
      <c r="E49" s="60">
        <f t="shared" si="6"/>
        <v>8.4</v>
      </c>
      <c r="F49" s="73"/>
      <c r="G49" s="74"/>
    </row>
    <row r="50" spans="1:7" ht="12.75">
      <c r="A50" s="50" t="s">
        <v>545</v>
      </c>
      <c r="B50" s="50" t="s">
        <v>568</v>
      </c>
      <c r="C50" s="50" t="s">
        <v>575</v>
      </c>
      <c r="D50" s="60">
        <v>25.76</v>
      </c>
      <c r="E50" s="60">
        <f t="shared" si="6"/>
        <v>12.88</v>
      </c>
      <c r="F50" s="73"/>
      <c r="G50" s="74"/>
    </row>
    <row r="51" spans="1:7" ht="12.75">
      <c r="A51" s="50" t="s">
        <v>545</v>
      </c>
      <c r="B51" s="50" t="s">
        <v>568</v>
      </c>
      <c r="C51" s="50" t="s">
        <v>576</v>
      </c>
      <c r="D51" s="60">
        <v>66.3</v>
      </c>
      <c r="E51" s="60">
        <f t="shared" si="6"/>
        <v>33.15</v>
      </c>
      <c r="F51" s="73"/>
      <c r="G51" s="74"/>
    </row>
    <row r="52" spans="1:7" ht="12.75">
      <c r="A52" s="50" t="s">
        <v>545</v>
      </c>
      <c r="B52" s="50" t="s">
        <v>568</v>
      </c>
      <c r="C52" s="50" t="s">
        <v>577</v>
      </c>
      <c r="D52" s="60">
        <v>68.14</v>
      </c>
      <c r="E52" s="60">
        <f t="shared" si="6"/>
        <v>34.07</v>
      </c>
      <c r="F52" s="73"/>
      <c r="G52" s="74"/>
    </row>
    <row r="53" spans="1:7" ht="12.75">
      <c r="A53" s="50" t="s">
        <v>545</v>
      </c>
      <c r="B53" s="50" t="s">
        <v>568</v>
      </c>
      <c r="C53" s="50" t="s">
        <v>578</v>
      </c>
      <c r="D53" s="60">
        <v>51.26</v>
      </c>
      <c r="E53" s="60">
        <f t="shared" si="6"/>
        <v>25.63</v>
      </c>
      <c r="F53" s="73"/>
      <c r="G53" s="74"/>
    </row>
    <row r="54" spans="1:7" ht="12.75">
      <c r="A54" s="50" t="s">
        <v>545</v>
      </c>
      <c r="B54" s="50" t="s">
        <v>568</v>
      </c>
      <c r="C54" s="50" t="s">
        <v>579</v>
      </c>
      <c r="D54" s="60">
        <v>51.92</v>
      </c>
      <c r="E54" s="60">
        <f t="shared" si="6"/>
        <v>25.96</v>
      </c>
      <c r="F54" s="73"/>
      <c r="G54" s="74"/>
    </row>
    <row r="55" spans="1:7" ht="12.75">
      <c r="A55" s="50" t="s">
        <v>545</v>
      </c>
      <c r="B55" s="50" t="s">
        <v>568</v>
      </c>
      <c r="C55" s="50" t="s">
        <v>580</v>
      </c>
      <c r="D55" s="60">
        <v>25.59</v>
      </c>
      <c r="E55" s="60">
        <f t="shared" si="6"/>
        <v>12.795</v>
      </c>
      <c r="F55" s="73"/>
      <c r="G55" s="74"/>
    </row>
    <row r="56" spans="1:7" ht="12.75">
      <c r="A56" s="50" t="s">
        <v>545</v>
      </c>
      <c r="B56" s="50" t="s">
        <v>568</v>
      </c>
      <c r="C56" s="50" t="s">
        <v>581</v>
      </c>
      <c r="D56" s="60">
        <v>22.74</v>
      </c>
      <c r="E56" s="60">
        <f t="shared" si="6"/>
        <v>11.37</v>
      </c>
      <c r="F56" s="73"/>
      <c r="G56" s="74"/>
    </row>
    <row r="57" spans="1:7" ht="12.75">
      <c r="A57" s="50" t="s">
        <v>545</v>
      </c>
      <c r="B57" s="50" t="s">
        <v>568</v>
      </c>
      <c r="C57" s="50" t="s">
        <v>582</v>
      </c>
      <c r="D57" s="60">
        <v>13.44</v>
      </c>
      <c r="E57" s="60">
        <f t="shared" si="6"/>
        <v>6.72</v>
      </c>
      <c r="F57" s="73"/>
      <c r="G57" s="74"/>
    </row>
    <row r="58" spans="1:7" ht="12.75">
      <c r="A58" s="50" t="s">
        <v>545</v>
      </c>
      <c r="B58" s="50" t="s">
        <v>568</v>
      </c>
      <c r="C58" s="50" t="s">
        <v>583</v>
      </c>
      <c r="D58" s="60">
        <v>12</v>
      </c>
      <c r="E58" s="60">
        <f t="shared" si="6"/>
        <v>6</v>
      </c>
      <c r="F58" s="73"/>
      <c r="G58" s="74"/>
    </row>
    <row r="59" spans="1:7" ht="12.75">
      <c r="A59" s="50" t="s">
        <v>545</v>
      </c>
      <c r="B59" s="50" t="s">
        <v>568</v>
      </c>
      <c r="C59" s="50" t="s">
        <v>584</v>
      </c>
      <c r="D59" s="60">
        <v>23.62</v>
      </c>
      <c r="E59" s="60">
        <f t="shared" si="6"/>
        <v>11.81</v>
      </c>
      <c r="F59" s="73"/>
      <c r="G59" s="74"/>
    </row>
    <row r="60" spans="1:7" ht="12.75">
      <c r="A60" s="50" t="s">
        <v>545</v>
      </c>
      <c r="B60" s="50" t="s">
        <v>568</v>
      </c>
      <c r="C60" s="50" t="s">
        <v>585</v>
      </c>
      <c r="D60" s="60">
        <v>11.6</v>
      </c>
      <c r="E60" s="60">
        <f t="shared" si="6"/>
        <v>5.8</v>
      </c>
      <c r="F60" s="73"/>
      <c r="G60" s="74"/>
    </row>
    <row r="61" spans="1:7" ht="12.75">
      <c r="A61" s="50" t="s">
        <v>545</v>
      </c>
      <c r="B61" s="50" t="s">
        <v>568</v>
      </c>
      <c r="C61" s="50" t="s">
        <v>586</v>
      </c>
      <c r="D61" s="60">
        <v>21.4</v>
      </c>
      <c r="E61" s="60">
        <f t="shared" si="6"/>
        <v>10.7</v>
      </c>
      <c r="F61" s="73"/>
      <c r="G61" s="74"/>
    </row>
    <row r="62" spans="1:7" ht="12.75">
      <c r="A62" s="50" t="s">
        <v>545</v>
      </c>
      <c r="B62" s="50" t="s">
        <v>568</v>
      </c>
      <c r="C62" s="50" t="s">
        <v>587</v>
      </c>
      <c r="D62" s="60">
        <v>21.6</v>
      </c>
      <c r="E62" s="60">
        <f t="shared" si="6"/>
        <v>10.8</v>
      </c>
      <c r="F62" s="73"/>
      <c r="G62" s="74"/>
    </row>
    <row r="63" spans="1:7" ht="12.75">
      <c r="A63" s="50" t="s">
        <v>545</v>
      </c>
      <c r="B63" s="50" t="s">
        <v>568</v>
      </c>
      <c r="C63" s="50" t="s">
        <v>588</v>
      </c>
      <c r="D63" s="60">
        <v>12</v>
      </c>
      <c r="E63" s="60">
        <f t="shared" si="6"/>
        <v>6</v>
      </c>
      <c r="F63" s="73"/>
      <c r="G63" s="74"/>
    </row>
    <row r="64" spans="1:7" ht="25.5">
      <c r="A64" s="50" t="s">
        <v>545</v>
      </c>
      <c r="B64" s="50" t="s">
        <v>568</v>
      </c>
      <c r="C64" s="50" t="s">
        <v>557</v>
      </c>
      <c r="D64" s="60">
        <v>25.5</v>
      </c>
      <c r="E64" s="60">
        <f t="shared" si="6"/>
        <v>12.75</v>
      </c>
      <c r="F64" s="73"/>
      <c r="G64" s="74"/>
    </row>
    <row r="65" spans="1:7" ht="12.75">
      <c r="A65" s="50" t="s">
        <v>545</v>
      </c>
      <c r="B65" s="50" t="s">
        <v>568</v>
      </c>
      <c r="C65" s="50" t="s">
        <v>17</v>
      </c>
      <c r="D65" s="60">
        <v>23.54</v>
      </c>
      <c r="E65" s="60">
        <f t="shared" si="6"/>
        <v>11.77</v>
      </c>
      <c r="F65" s="73"/>
      <c r="G65" s="74"/>
    </row>
    <row r="66" spans="1:7" ht="12.75">
      <c r="A66" s="50" t="s">
        <v>545</v>
      </c>
      <c r="B66" s="50" t="s">
        <v>568</v>
      </c>
      <c r="C66" s="50" t="s">
        <v>17</v>
      </c>
      <c r="D66" s="60">
        <v>88.3</v>
      </c>
      <c r="E66" s="60">
        <f t="shared" si="6"/>
        <v>44.15</v>
      </c>
      <c r="F66" s="73"/>
      <c r="G66" s="74"/>
    </row>
    <row r="67" spans="1:7" ht="12.75">
      <c r="A67" s="50" t="s">
        <v>545</v>
      </c>
      <c r="B67" s="50" t="s">
        <v>568</v>
      </c>
      <c r="C67" s="50" t="s">
        <v>17</v>
      </c>
      <c r="D67" s="60">
        <v>34.53</v>
      </c>
      <c r="E67" s="60">
        <f t="shared" si="6"/>
        <v>17.265</v>
      </c>
      <c r="F67" s="73"/>
      <c r="G67" s="74"/>
    </row>
    <row r="68" spans="1:7" ht="12.75">
      <c r="A68" s="50" t="s">
        <v>545</v>
      </c>
      <c r="B68" s="50" t="s">
        <v>568</v>
      </c>
      <c r="C68" s="50" t="s">
        <v>34</v>
      </c>
      <c r="D68" s="60">
        <v>10.97</v>
      </c>
      <c r="E68" s="60">
        <f>D68*1/30</f>
        <v>0.3656666666666667</v>
      </c>
      <c r="F68" s="73"/>
      <c r="G68" s="74"/>
    </row>
    <row r="69" spans="1:7" ht="12.75">
      <c r="A69" s="50" t="s">
        <v>545</v>
      </c>
      <c r="B69" s="50" t="s">
        <v>568</v>
      </c>
      <c r="C69" s="50" t="s">
        <v>589</v>
      </c>
      <c r="D69" s="60">
        <v>2.43</v>
      </c>
      <c r="E69" s="60">
        <f aca="true" t="shared" si="7" ref="E69:E72">D69/2</f>
        <v>1.215</v>
      </c>
      <c r="F69" s="73"/>
      <c r="G69" s="74"/>
    </row>
    <row r="70" spans="1:7" ht="12.75">
      <c r="A70" s="50" t="s">
        <v>545</v>
      </c>
      <c r="B70" s="50" t="s">
        <v>568</v>
      </c>
      <c r="C70" s="50" t="s">
        <v>590</v>
      </c>
      <c r="D70" s="60">
        <v>2.43</v>
      </c>
      <c r="E70" s="60">
        <f t="shared" si="7"/>
        <v>1.215</v>
      </c>
      <c r="F70" s="73"/>
      <c r="G70" s="74"/>
    </row>
    <row r="71" spans="1:7" ht="12.75">
      <c r="A71" s="50" t="s">
        <v>545</v>
      </c>
      <c r="B71" s="50" t="s">
        <v>568</v>
      </c>
      <c r="C71" s="50" t="s">
        <v>591</v>
      </c>
      <c r="D71" s="60">
        <v>2.43</v>
      </c>
      <c r="E71" s="60">
        <f t="shared" si="7"/>
        <v>1.215</v>
      </c>
      <c r="F71" s="73"/>
      <c r="G71" s="74"/>
    </row>
    <row r="72" spans="1:7" ht="12.75">
      <c r="A72" s="50" t="s">
        <v>545</v>
      </c>
      <c r="B72" s="50" t="s">
        <v>568</v>
      </c>
      <c r="C72" s="50" t="s">
        <v>592</v>
      </c>
      <c r="D72" s="60">
        <v>2.43</v>
      </c>
      <c r="E72" s="60">
        <f t="shared" si="7"/>
        <v>1.215</v>
      </c>
      <c r="F72" s="73"/>
      <c r="G72" s="74"/>
    </row>
    <row r="73" spans="1:7" ht="12.75">
      <c r="A73" s="50" t="s">
        <v>545</v>
      </c>
      <c r="B73" s="50" t="s">
        <v>568</v>
      </c>
      <c r="C73" s="50" t="s">
        <v>326</v>
      </c>
      <c r="D73" s="60">
        <v>11.28</v>
      </c>
      <c r="E73" s="60">
        <f aca="true" t="shared" si="8" ref="E73:E76">D73*1</f>
        <v>11.28</v>
      </c>
      <c r="F73" s="73"/>
      <c r="G73" s="74"/>
    </row>
    <row r="74" spans="1:7" ht="12.75">
      <c r="A74" s="50" t="s">
        <v>545</v>
      </c>
      <c r="B74" s="50" t="s">
        <v>568</v>
      </c>
      <c r="C74" s="50" t="s">
        <v>326</v>
      </c>
      <c r="D74" s="60">
        <v>3.74</v>
      </c>
      <c r="E74" s="60">
        <f t="shared" si="8"/>
        <v>3.74</v>
      </c>
      <c r="F74" s="73"/>
      <c r="G74" s="74"/>
    </row>
    <row r="75" spans="1:7" ht="12.75">
      <c r="A75" s="50" t="s">
        <v>545</v>
      </c>
      <c r="B75" s="50" t="s">
        <v>568</v>
      </c>
      <c r="C75" s="50" t="s">
        <v>328</v>
      </c>
      <c r="D75" s="60">
        <v>11.28</v>
      </c>
      <c r="E75" s="60">
        <f t="shared" si="8"/>
        <v>11.28</v>
      </c>
      <c r="F75" s="73"/>
      <c r="G75" s="74"/>
    </row>
    <row r="76" spans="1:7" ht="12.75">
      <c r="A76" s="50" t="s">
        <v>545</v>
      </c>
      <c r="B76" s="50" t="s">
        <v>568</v>
      </c>
      <c r="C76" s="50" t="s">
        <v>328</v>
      </c>
      <c r="D76" s="60">
        <v>3.74</v>
      </c>
      <c r="E76" s="60">
        <f t="shared" si="8"/>
        <v>3.74</v>
      </c>
      <c r="F76" s="73"/>
      <c r="G76" s="74"/>
    </row>
    <row r="77" spans="1:7" ht="12.75">
      <c r="A77" s="50" t="s">
        <v>593</v>
      </c>
      <c r="B77" s="50" t="s">
        <v>546</v>
      </c>
      <c r="C77" s="50" t="s">
        <v>574</v>
      </c>
      <c r="D77" s="60">
        <v>22</v>
      </c>
      <c r="E77" s="60">
        <f aca="true" t="shared" si="9" ref="E77:E93">D77/2</f>
        <v>11</v>
      </c>
      <c r="F77" s="73"/>
      <c r="G77" s="74"/>
    </row>
    <row r="78" spans="1:7" ht="12.75">
      <c r="A78" s="50" t="s">
        <v>593</v>
      </c>
      <c r="B78" s="50" t="s">
        <v>546</v>
      </c>
      <c r="C78" s="50" t="s">
        <v>66</v>
      </c>
      <c r="D78" s="60">
        <v>14.73</v>
      </c>
      <c r="E78" s="60">
        <f t="shared" si="9"/>
        <v>7.365</v>
      </c>
      <c r="F78" s="73"/>
      <c r="G78" s="74"/>
    </row>
    <row r="79" spans="1:7" ht="12.75">
      <c r="A79" s="50" t="s">
        <v>593</v>
      </c>
      <c r="B79" s="50" t="s">
        <v>546</v>
      </c>
      <c r="C79" s="50" t="s">
        <v>101</v>
      </c>
      <c r="D79" s="60">
        <v>16.92</v>
      </c>
      <c r="E79" s="60">
        <f t="shared" si="9"/>
        <v>8.46</v>
      </c>
      <c r="F79" s="73"/>
      <c r="G79" s="74"/>
    </row>
    <row r="80" spans="1:7" ht="12.75">
      <c r="A80" s="50" t="s">
        <v>593</v>
      </c>
      <c r="B80" s="50" t="s">
        <v>546</v>
      </c>
      <c r="C80" s="50" t="s">
        <v>101</v>
      </c>
      <c r="D80" s="60">
        <v>17.92</v>
      </c>
      <c r="E80" s="60">
        <f t="shared" si="9"/>
        <v>8.96</v>
      </c>
      <c r="F80" s="73"/>
      <c r="G80" s="74"/>
    </row>
    <row r="81" spans="1:7" ht="12.75">
      <c r="A81" s="50" t="s">
        <v>593</v>
      </c>
      <c r="B81" s="50" t="s">
        <v>546</v>
      </c>
      <c r="C81" s="50" t="s">
        <v>594</v>
      </c>
      <c r="D81" s="60">
        <v>5.91</v>
      </c>
      <c r="E81" s="60">
        <f t="shared" si="9"/>
        <v>2.955</v>
      </c>
      <c r="F81" s="73"/>
      <c r="G81" s="74"/>
    </row>
    <row r="82" spans="1:7" ht="12.75">
      <c r="A82" s="50" t="s">
        <v>593</v>
      </c>
      <c r="B82" s="50" t="s">
        <v>546</v>
      </c>
      <c r="C82" s="50" t="s">
        <v>595</v>
      </c>
      <c r="D82" s="60">
        <v>10.75</v>
      </c>
      <c r="E82" s="60">
        <f t="shared" si="9"/>
        <v>5.375</v>
      </c>
      <c r="F82" s="73"/>
      <c r="G82" s="74"/>
    </row>
    <row r="83" spans="1:7" ht="12.75">
      <c r="A83" s="50" t="s">
        <v>593</v>
      </c>
      <c r="B83" s="50" t="s">
        <v>546</v>
      </c>
      <c r="C83" s="50" t="s">
        <v>596</v>
      </c>
      <c r="D83" s="60">
        <v>10.21</v>
      </c>
      <c r="E83" s="60">
        <f t="shared" si="9"/>
        <v>5.105</v>
      </c>
      <c r="F83" s="73"/>
      <c r="G83" s="74"/>
    </row>
    <row r="84" spans="1:7" ht="12.75">
      <c r="A84" s="50" t="s">
        <v>593</v>
      </c>
      <c r="B84" s="50" t="s">
        <v>546</v>
      </c>
      <c r="C84" s="50" t="s">
        <v>596</v>
      </c>
      <c r="D84" s="60">
        <v>8.11</v>
      </c>
      <c r="E84" s="60">
        <f t="shared" si="9"/>
        <v>4.055</v>
      </c>
      <c r="F84" s="73"/>
      <c r="G84" s="74"/>
    </row>
    <row r="85" spans="1:7" ht="12.75">
      <c r="A85" s="50" t="s">
        <v>593</v>
      </c>
      <c r="B85" s="50" t="s">
        <v>546</v>
      </c>
      <c r="C85" s="50" t="s">
        <v>596</v>
      </c>
      <c r="D85" s="60">
        <v>18.42</v>
      </c>
      <c r="E85" s="60">
        <f t="shared" si="9"/>
        <v>9.21</v>
      </c>
      <c r="F85" s="73"/>
      <c r="G85" s="74"/>
    </row>
    <row r="86" spans="1:7" ht="12.75">
      <c r="A86" s="50" t="s">
        <v>593</v>
      </c>
      <c r="B86" s="50" t="s">
        <v>546</v>
      </c>
      <c r="C86" s="50" t="s">
        <v>596</v>
      </c>
      <c r="D86" s="60">
        <v>8.7</v>
      </c>
      <c r="E86" s="60">
        <f t="shared" si="9"/>
        <v>4.35</v>
      </c>
      <c r="F86" s="73"/>
      <c r="G86" s="74"/>
    </row>
    <row r="87" spans="1:7" ht="12.75">
      <c r="A87" s="50" t="s">
        <v>593</v>
      </c>
      <c r="B87" s="50" t="s">
        <v>546</v>
      </c>
      <c r="C87" s="50" t="s">
        <v>596</v>
      </c>
      <c r="D87" s="60">
        <v>7.25</v>
      </c>
      <c r="E87" s="60">
        <f t="shared" si="9"/>
        <v>3.625</v>
      </c>
      <c r="F87" s="73"/>
      <c r="G87" s="74"/>
    </row>
    <row r="88" spans="1:7" ht="12.75">
      <c r="A88" s="50" t="s">
        <v>593</v>
      </c>
      <c r="B88" s="50" t="s">
        <v>546</v>
      </c>
      <c r="C88" s="50" t="s">
        <v>596</v>
      </c>
      <c r="D88" s="60">
        <v>9.13</v>
      </c>
      <c r="E88" s="60">
        <f t="shared" si="9"/>
        <v>4.565</v>
      </c>
      <c r="F88" s="73"/>
      <c r="G88" s="74"/>
    </row>
    <row r="89" spans="1:7" ht="12.75">
      <c r="A89" s="50" t="s">
        <v>593</v>
      </c>
      <c r="B89" s="50" t="s">
        <v>546</v>
      </c>
      <c r="C89" s="50" t="s">
        <v>17</v>
      </c>
      <c r="D89" s="60">
        <v>9.68</v>
      </c>
      <c r="E89" s="60">
        <f t="shared" si="9"/>
        <v>4.84</v>
      </c>
      <c r="F89" s="73"/>
      <c r="G89" s="74"/>
    </row>
    <row r="90" spans="1:7" ht="12.75">
      <c r="A90" s="50" t="s">
        <v>593</v>
      </c>
      <c r="B90" s="50" t="s">
        <v>546</v>
      </c>
      <c r="C90" s="50" t="s">
        <v>67</v>
      </c>
      <c r="D90" s="60">
        <v>7.9</v>
      </c>
      <c r="E90" s="60">
        <f t="shared" si="9"/>
        <v>3.95</v>
      </c>
      <c r="F90" s="73"/>
      <c r="G90" s="74"/>
    </row>
    <row r="91" spans="1:7" ht="12.75">
      <c r="A91" s="50" t="s">
        <v>593</v>
      </c>
      <c r="B91" s="50" t="s">
        <v>546</v>
      </c>
      <c r="C91" s="50" t="s">
        <v>17</v>
      </c>
      <c r="D91" s="60">
        <v>10.79</v>
      </c>
      <c r="E91" s="60">
        <f t="shared" si="9"/>
        <v>5.395</v>
      </c>
      <c r="F91" s="73"/>
      <c r="G91" s="74"/>
    </row>
    <row r="92" spans="1:7" ht="12.75">
      <c r="A92" s="50" t="s">
        <v>593</v>
      </c>
      <c r="B92" s="50" t="s">
        <v>546</v>
      </c>
      <c r="C92" s="50" t="s">
        <v>67</v>
      </c>
      <c r="D92" s="60">
        <v>2.23</v>
      </c>
      <c r="E92" s="60">
        <f t="shared" si="9"/>
        <v>1.115</v>
      </c>
      <c r="F92" s="73"/>
      <c r="G92" s="74"/>
    </row>
    <row r="93" spans="1:7" ht="12.75">
      <c r="A93" s="50" t="s">
        <v>593</v>
      </c>
      <c r="B93" s="50" t="s">
        <v>546</v>
      </c>
      <c r="C93" s="50" t="s">
        <v>73</v>
      </c>
      <c r="D93" s="60">
        <v>6.54</v>
      </c>
      <c r="E93" s="60">
        <f t="shared" si="9"/>
        <v>3.27</v>
      </c>
      <c r="F93" s="73"/>
      <c r="G93" s="74"/>
    </row>
    <row r="94" spans="1:7" ht="12.75">
      <c r="A94" s="50" t="s">
        <v>593</v>
      </c>
      <c r="B94" s="50" t="s">
        <v>546</v>
      </c>
      <c r="C94" s="50" t="s">
        <v>597</v>
      </c>
      <c r="D94" s="60">
        <v>2.79</v>
      </c>
      <c r="E94" s="60">
        <f aca="true" t="shared" si="10" ref="E94:E96">D94*1</f>
        <v>2.79</v>
      </c>
      <c r="F94" s="73"/>
      <c r="G94" s="74"/>
    </row>
    <row r="95" spans="1:7" ht="12.75">
      <c r="A95" s="50" t="s">
        <v>593</v>
      </c>
      <c r="B95" s="50" t="s">
        <v>546</v>
      </c>
      <c r="C95" s="50" t="s">
        <v>597</v>
      </c>
      <c r="D95" s="60">
        <v>3.04</v>
      </c>
      <c r="E95" s="60">
        <f t="shared" si="10"/>
        <v>3.04</v>
      </c>
      <c r="F95" s="73"/>
      <c r="G95" s="74"/>
    </row>
    <row r="96" spans="1:7" ht="12.75">
      <c r="A96" s="50" t="s">
        <v>593</v>
      </c>
      <c r="B96" s="50" t="s">
        <v>546</v>
      </c>
      <c r="C96" s="50" t="s">
        <v>597</v>
      </c>
      <c r="D96" s="60">
        <v>3.17</v>
      </c>
      <c r="E96" s="60">
        <f t="shared" si="10"/>
        <v>3.17</v>
      </c>
      <c r="F96" s="73"/>
      <c r="G96" s="74"/>
    </row>
    <row r="97" spans="1:7" ht="12.75">
      <c r="A97" s="50" t="s">
        <v>593</v>
      </c>
      <c r="B97" s="50" t="s">
        <v>546</v>
      </c>
      <c r="C97" s="50" t="s">
        <v>598</v>
      </c>
      <c r="D97" s="60">
        <v>13.03</v>
      </c>
      <c r="E97" s="60">
        <f>D97/2</f>
        <v>6.515</v>
      </c>
      <c r="F97" s="73"/>
      <c r="G97" s="74"/>
    </row>
    <row r="101" spans="1:7" ht="12.75">
      <c r="A101" s="81"/>
      <c r="B101" s="69"/>
      <c r="C101" s="69"/>
      <c r="D101" s="69"/>
      <c r="G101" s="69"/>
    </row>
    <row r="102" spans="1:4" ht="12.75">
      <c r="A102" s="82"/>
      <c r="B102" s="82"/>
      <c r="C102" s="83"/>
      <c r="D102" s="84"/>
    </row>
    <row r="103" spans="1:4" ht="38.25" customHeight="1">
      <c r="A103" s="78"/>
      <c r="B103" s="78"/>
      <c r="C103" s="85"/>
      <c r="D103" s="85"/>
    </row>
    <row r="104" spans="1:4" ht="12.75">
      <c r="A104" s="78"/>
      <c r="B104" s="78"/>
      <c r="C104" s="85"/>
      <c r="D104" s="85"/>
    </row>
    <row r="108" spans="1:8" ht="12.75" customHeight="1">
      <c r="A108" s="86"/>
      <c r="B108" s="86"/>
      <c r="C108" s="86"/>
      <c r="D108" s="86"/>
      <c r="E108" s="86"/>
      <c r="F108" s="86"/>
      <c r="G108" s="86"/>
      <c r="H108" s="87"/>
    </row>
  </sheetData>
  <sheetProtection selectLockedCells="1" selectUnlockedCells="1"/>
  <autoFilter ref="A3:G97"/>
  <mergeCells count="1">
    <mergeCell ref="A108:G108"/>
  </mergeCells>
  <printOptions horizontalCentered="1"/>
  <pageMargins left="0.5118055555555555" right="0.5118055555555555" top="0.5902777777777778" bottom="0.5902777777777778"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7"/>
  </sheetPr>
  <dimension ref="A1:I13"/>
  <sheetViews>
    <sheetView zoomScale="130" zoomScaleNormal="130" zoomScaleSheetLayoutView="130" workbookViewId="0" topLeftCell="A1">
      <selection activeCell="F18" sqref="F18"/>
    </sheetView>
  </sheetViews>
  <sheetFormatPr defaultColWidth="8.00390625" defaultRowHeight="14.25"/>
  <cols>
    <col min="1" max="1" width="5.00390625" style="88" customWidth="1"/>
    <col min="2" max="2" width="8.875" style="88" customWidth="1"/>
    <col min="3" max="3" width="22.375" style="88" customWidth="1"/>
    <col min="4" max="4" width="5.50390625" style="88" customWidth="1"/>
    <col min="5" max="5" width="11.125" style="88" customWidth="1"/>
    <col min="6" max="6" width="11.50390625" style="88" customWidth="1"/>
    <col min="7" max="7" width="9.125" style="88" customWidth="1"/>
    <col min="8" max="8" width="11.50390625" style="88" customWidth="1"/>
    <col min="9" max="16384" width="9.00390625" style="88" customWidth="1"/>
  </cols>
  <sheetData>
    <row r="1" ht="12.75">
      <c r="A1" s="88" t="s">
        <v>599</v>
      </c>
    </row>
    <row r="3" spans="1:8" ht="38.25">
      <c r="A3" s="82" t="s">
        <v>600</v>
      </c>
      <c r="B3" s="82" t="s">
        <v>601</v>
      </c>
      <c r="C3" s="82" t="s">
        <v>2</v>
      </c>
      <c r="D3" s="82" t="s">
        <v>602</v>
      </c>
      <c r="E3" s="82" t="s">
        <v>603</v>
      </c>
      <c r="F3" s="82" t="s">
        <v>604</v>
      </c>
      <c r="G3" s="89" t="s">
        <v>605</v>
      </c>
      <c r="H3" s="82" t="s">
        <v>606</v>
      </c>
    </row>
    <row r="4" spans="1:8" ht="14.25" customHeight="1">
      <c r="A4" s="90">
        <v>1</v>
      </c>
      <c r="B4" s="90" t="s">
        <v>607</v>
      </c>
      <c r="C4" s="80" t="s">
        <v>608</v>
      </c>
      <c r="D4" s="90" t="s">
        <v>609</v>
      </c>
      <c r="E4" s="91">
        <v>800</v>
      </c>
      <c r="F4" s="90" t="s">
        <v>610</v>
      </c>
      <c r="G4" s="92">
        <f>ARQ!J6</f>
        <v>3313.6900000000005</v>
      </c>
      <c r="H4" s="93">
        <f aca="true" t="shared" si="0" ref="H4:H12">G4/E4</f>
        <v>4.1421125000000005</v>
      </c>
    </row>
    <row r="5" spans="1:8" ht="14.25">
      <c r="A5" s="90">
        <v>2</v>
      </c>
      <c r="B5" s="90"/>
      <c r="C5" s="80" t="s">
        <v>611</v>
      </c>
      <c r="D5" s="90" t="s">
        <v>609</v>
      </c>
      <c r="E5" s="91">
        <v>200</v>
      </c>
      <c r="F5" s="90" t="s">
        <v>610</v>
      </c>
      <c r="G5" s="92">
        <f>ARQ!J7</f>
        <v>513.2200000000001</v>
      </c>
      <c r="H5" s="93">
        <f t="shared" si="0"/>
        <v>2.5661000000000005</v>
      </c>
    </row>
    <row r="6" spans="1:8" ht="14.25">
      <c r="A6" s="90">
        <v>3</v>
      </c>
      <c r="B6" s="90"/>
      <c r="C6" s="80" t="s">
        <v>612</v>
      </c>
      <c r="D6" s="90" t="s">
        <v>609</v>
      </c>
      <c r="E6" s="91">
        <v>360</v>
      </c>
      <c r="F6" s="90" t="s">
        <v>610</v>
      </c>
      <c r="G6" s="92">
        <f>ARQ!J9</f>
        <v>655.78</v>
      </c>
      <c r="H6" s="93">
        <f t="shared" si="0"/>
        <v>1.821611111111111</v>
      </c>
    </row>
    <row r="7" spans="1:8" ht="14.25">
      <c r="A7" s="90">
        <v>4</v>
      </c>
      <c r="B7" s="90"/>
      <c r="C7" s="80" t="s">
        <v>613</v>
      </c>
      <c r="D7" s="90" t="s">
        <v>609</v>
      </c>
      <c r="E7" s="91">
        <v>1500</v>
      </c>
      <c r="F7" s="90" t="s">
        <v>610</v>
      </c>
      <c r="G7" s="92">
        <v>0</v>
      </c>
      <c r="H7" s="93">
        <f t="shared" si="0"/>
        <v>0</v>
      </c>
    </row>
    <row r="8" spans="1:8" ht="14.25">
      <c r="A8" s="90">
        <v>5</v>
      </c>
      <c r="B8" s="90"/>
      <c r="C8" s="80" t="s">
        <v>614</v>
      </c>
      <c r="D8" s="90" t="s">
        <v>609</v>
      </c>
      <c r="E8" s="91">
        <v>1000</v>
      </c>
      <c r="F8" s="90" t="s">
        <v>610</v>
      </c>
      <c r="G8" s="92">
        <f>ARQ!J8</f>
        <v>1576.41</v>
      </c>
      <c r="H8" s="93">
        <f t="shared" si="0"/>
        <v>1.57641</v>
      </c>
    </row>
    <row r="9" spans="1:9" ht="38.25" customHeight="1">
      <c r="A9" s="90">
        <v>6</v>
      </c>
      <c r="B9" s="90" t="s">
        <v>615</v>
      </c>
      <c r="C9" s="80" t="s">
        <v>616</v>
      </c>
      <c r="D9" s="90" t="s">
        <v>609</v>
      </c>
      <c r="E9" s="91">
        <v>1800</v>
      </c>
      <c r="F9" s="90" t="s">
        <v>617</v>
      </c>
      <c r="G9" s="92">
        <f>ARQ!E125+ARQ!E128</f>
        <v>652.7357142857143</v>
      </c>
      <c r="H9" s="93">
        <f t="shared" si="0"/>
        <v>0.3626309523809524</v>
      </c>
      <c r="I9" s="94"/>
    </row>
    <row r="10" spans="1:9" ht="25.5">
      <c r="A10" s="90">
        <v>7</v>
      </c>
      <c r="B10" s="90"/>
      <c r="C10" s="80" t="s">
        <v>618</v>
      </c>
      <c r="D10" s="90" t="s">
        <v>609</v>
      </c>
      <c r="E10" s="91">
        <v>6000</v>
      </c>
      <c r="F10" s="90" t="s">
        <v>610</v>
      </c>
      <c r="G10" s="92">
        <f>ARQ!E126</f>
        <v>671.955</v>
      </c>
      <c r="H10" s="93">
        <f t="shared" si="0"/>
        <v>0.11199250000000001</v>
      </c>
      <c r="I10" s="94"/>
    </row>
    <row r="11" spans="1:9" ht="25.5">
      <c r="A11" s="90">
        <v>8</v>
      </c>
      <c r="B11" s="90"/>
      <c r="C11" s="80" t="s">
        <v>619</v>
      </c>
      <c r="D11" s="90" t="s">
        <v>609</v>
      </c>
      <c r="E11" s="91">
        <v>1800</v>
      </c>
      <c r="F11" s="90" t="s">
        <v>620</v>
      </c>
      <c r="G11" s="92">
        <f>ARQ!E127+ARQ!E129</f>
        <v>1427.2533333333333</v>
      </c>
      <c r="H11" s="93">
        <f t="shared" si="0"/>
        <v>0.7929185185185185</v>
      </c>
      <c r="I11" s="94"/>
    </row>
    <row r="12" spans="1:9" ht="38.25">
      <c r="A12" s="90">
        <v>9</v>
      </c>
      <c r="B12" s="90"/>
      <c r="C12" s="80" t="s">
        <v>621</v>
      </c>
      <c r="D12" s="90" t="s">
        <v>609</v>
      </c>
      <c r="E12" s="95">
        <v>100000</v>
      </c>
      <c r="F12" s="90" t="s">
        <v>610</v>
      </c>
      <c r="G12" s="92">
        <f>ARQ!D125+ARQ!D126+ARQ!D127+ARQ!D128+ARQ!D129</f>
        <v>27321.859999999997</v>
      </c>
      <c r="H12" s="93">
        <f t="shared" si="0"/>
        <v>0.2732186</v>
      </c>
      <c r="I12" s="94"/>
    </row>
    <row r="13" spans="1:8" ht="12.75">
      <c r="A13" s="96"/>
      <c r="B13" s="96"/>
      <c r="C13" s="96"/>
      <c r="D13" s="97"/>
      <c r="E13" s="97"/>
      <c r="F13" s="97"/>
      <c r="G13" s="98"/>
      <c r="H13" s="99">
        <f>SUM(H4:H12)</f>
        <v>11.646994182010584</v>
      </c>
    </row>
  </sheetData>
  <sheetProtection selectLockedCells="1" selectUnlockedCells="1"/>
  <mergeCells count="2">
    <mergeCell ref="B4:B8"/>
    <mergeCell ref="B9:B12"/>
  </mergeCells>
  <printOptions/>
  <pageMargins left="0.5118055555555555" right="0.5118055555555555"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J143"/>
  <sheetViews>
    <sheetView zoomScale="115" zoomScaleNormal="115" workbookViewId="0" topLeftCell="A124">
      <selection activeCell="A139" sqref="A139"/>
    </sheetView>
  </sheetViews>
  <sheetFormatPr defaultColWidth="10.00390625" defaultRowHeight="14.25"/>
  <cols>
    <col min="1" max="1" width="9.625" style="64" customWidth="1"/>
    <col min="2" max="2" width="8.75390625" style="64" customWidth="1"/>
    <col min="3" max="3" width="12.00390625" style="98" customWidth="1"/>
    <col min="4" max="4" width="23.375" style="100" customWidth="1"/>
    <col min="5" max="5" width="8.50390625" style="98" customWidth="1"/>
    <col min="6" max="6" width="9.375" style="98" customWidth="1"/>
    <col min="7" max="7" width="12.75390625" style="98" customWidth="1"/>
    <col min="8" max="8" width="8.125" style="88" customWidth="1"/>
    <col min="9" max="9" width="12.875" style="88" customWidth="1"/>
    <col min="10" max="16384" width="10.625" style="88" customWidth="1"/>
  </cols>
  <sheetData>
    <row r="1" spans="2:7" ht="20.25" customHeight="1">
      <c r="B1" s="101" t="s">
        <v>622</v>
      </c>
      <c r="C1" s="101"/>
      <c r="D1" s="101"/>
      <c r="E1" s="101"/>
      <c r="F1" s="101"/>
      <c r="G1" s="101"/>
    </row>
    <row r="3" spans="1:7" ht="38.25">
      <c r="A3" s="82" t="s">
        <v>1</v>
      </c>
      <c r="B3" s="82" t="s">
        <v>1</v>
      </c>
      <c r="C3" s="102" t="s">
        <v>2</v>
      </c>
      <c r="D3" s="102" t="s">
        <v>3</v>
      </c>
      <c r="E3" s="102" t="s">
        <v>4</v>
      </c>
      <c r="F3" s="89" t="s">
        <v>623</v>
      </c>
      <c r="G3" s="103" t="s">
        <v>624</v>
      </c>
    </row>
    <row r="4" spans="1:10" ht="14.25" customHeight="1">
      <c r="A4" s="104" t="s">
        <v>625</v>
      </c>
      <c r="B4" s="90" t="s">
        <v>626</v>
      </c>
      <c r="C4" s="90" t="s">
        <v>627</v>
      </c>
      <c r="D4" s="105" t="s">
        <v>628</v>
      </c>
      <c r="E4" s="106">
        <v>30.24</v>
      </c>
      <c r="F4" s="106">
        <f aca="true" t="shared" si="0" ref="F4:F7">E4*1/2</f>
        <v>15.12</v>
      </c>
      <c r="G4" s="107" t="s">
        <v>608</v>
      </c>
      <c r="I4" s="108" t="s">
        <v>629</v>
      </c>
      <c r="J4" s="108"/>
    </row>
    <row r="5" spans="1:10" ht="12.75">
      <c r="A5" s="104"/>
      <c r="B5" s="104"/>
      <c r="C5" s="104"/>
      <c r="D5" s="105" t="s">
        <v>630</v>
      </c>
      <c r="E5" s="106">
        <v>9.1</v>
      </c>
      <c r="F5" s="106">
        <f t="shared" si="0"/>
        <v>4.55</v>
      </c>
      <c r="G5" s="107" t="s">
        <v>608</v>
      </c>
      <c r="I5" s="109" t="s">
        <v>624</v>
      </c>
      <c r="J5" s="109" t="s">
        <v>4</v>
      </c>
    </row>
    <row r="6" spans="1:10" ht="12.75">
      <c r="A6" s="104"/>
      <c r="B6" s="104"/>
      <c r="C6" s="104"/>
      <c r="D6" s="105" t="s">
        <v>631</v>
      </c>
      <c r="E6" s="106">
        <v>32</v>
      </c>
      <c r="F6" s="106">
        <f t="shared" si="0"/>
        <v>16</v>
      </c>
      <c r="G6" s="107" t="s">
        <v>608</v>
      </c>
      <c r="I6" s="110" t="s">
        <v>608</v>
      </c>
      <c r="J6" s="111">
        <f>SUMIF(G4:G120,"Piso Frio",F4:F120)</f>
        <v>3313.6900000000005</v>
      </c>
    </row>
    <row r="7" spans="1:10" ht="12.75">
      <c r="A7" s="104"/>
      <c r="B7" s="104"/>
      <c r="C7" s="104"/>
      <c r="D7" s="105" t="s">
        <v>73</v>
      </c>
      <c r="E7" s="106">
        <v>11.41</v>
      </c>
      <c r="F7" s="106">
        <f t="shared" si="0"/>
        <v>5.705</v>
      </c>
      <c r="G7" s="107" t="s">
        <v>608</v>
      </c>
      <c r="I7" s="110" t="s">
        <v>611</v>
      </c>
      <c r="J7" s="111">
        <f>SUMIF(G4:G120,"Sanitários",F4:F120)</f>
        <v>513.2200000000001</v>
      </c>
    </row>
    <row r="8" spans="1:10" ht="12.75">
      <c r="A8" s="104"/>
      <c r="B8" s="104"/>
      <c r="C8" s="104"/>
      <c r="D8" s="105" t="s">
        <v>632</v>
      </c>
      <c r="E8" s="106">
        <v>3.38</v>
      </c>
      <c r="F8" s="106">
        <f aca="true" t="shared" si="1" ref="F8:F13">E8*1</f>
        <v>3.38</v>
      </c>
      <c r="G8" s="90" t="s">
        <v>611</v>
      </c>
      <c r="I8" s="110" t="s">
        <v>614</v>
      </c>
      <c r="J8" s="111">
        <f>SUMIF(G4:G120,"Espaços Livres",F4:F120)</f>
        <v>1576.41</v>
      </c>
    </row>
    <row r="9" spans="1:10" ht="12.75">
      <c r="A9" s="104"/>
      <c r="B9" s="104"/>
      <c r="C9" s="104"/>
      <c r="D9" s="105" t="s">
        <v>633</v>
      </c>
      <c r="E9" s="106">
        <v>3.44</v>
      </c>
      <c r="F9" s="106">
        <f t="shared" si="1"/>
        <v>3.44</v>
      </c>
      <c r="G9" s="90" t="s">
        <v>611</v>
      </c>
      <c r="I9" s="110" t="s">
        <v>612</v>
      </c>
      <c r="J9" s="111">
        <f>SUMIF(G4:G120,"Laboratórios",F4:F120)</f>
        <v>655.78</v>
      </c>
    </row>
    <row r="10" spans="1:7" ht="12.75">
      <c r="A10" s="104"/>
      <c r="B10" s="104"/>
      <c r="C10" s="104"/>
      <c r="D10" s="105" t="s">
        <v>634</v>
      </c>
      <c r="E10" s="106">
        <v>3.44</v>
      </c>
      <c r="F10" s="106">
        <f t="shared" si="1"/>
        <v>3.44</v>
      </c>
      <c r="G10" s="90" t="s">
        <v>611</v>
      </c>
    </row>
    <row r="11" spans="1:7" ht="12.75">
      <c r="A11" s="104"/>
      <c r="B11" s="90"/>
      <c r="C11" s="90"/>
      <c r="D11" s="105" t="s">
        <v>635</v>
      </c>
      <c r="E11" s="106">
        <v>7.2</v>
      </c>
      <c r="F11" s="106">
        <f t="shared" si="1"/>
        <v>7.2</v>
      </c>
      <c r="G11" s="90" t="s">
        <v>611</v>
      </c>
    </row>
    <row r="12" spans="1:7" ht="12.75" customHeight="1">
      <c r="A12" s="90" t="s">
        <v>636</v>
      </c>
      <c r="B12" s="90" t="s">
        <v>637</v>
      </c>
      <c r="C12" s="107" t="s">
        <v>321</v>
      </c>
      <c r="D12" s="105" t="s">
        <v>638</v>
      </c>
      <c r="E12" s="106">
        <v>31.15</v>
      </c>
      <c r="F12" s="106">
        <f t="shared" si="1"/>
        <v>31.15</v>
      </c>
      <c r="G12" s="90" t="s">
        <v>608</v>
      </c>
    </row>
    <row r="13" spans="1:7" ht="12.75">
      <c r="A13" s="90"/>
      <c r="B13" s="90"/>
      <c r="C13" s="107"/>
      <c r="D13" s="105" t="s">
        <v>639</v>
      </c>
      <c r="E13" s="106">
        <v>95.2</v>
      </c>
      <c r="F13" s="106">
        <f t="shared" si="1"/>
        <v>95.2</v>
      </c>
      <c r="G13" s="90" t="s">
        <v>608</v>
      </c>
    </row>
    <row r="14" spans="1:7" ht="12.75">
      <c r="A14" s="90"/>
      <c r="B14" s="90"/>
      <c r="C14" s="107"/>
      <c r="D14" s="105" t="s">
        <v>640</v>
      </c>
      <c r="E14" s="106">
        <v>61.84</v>
      </c>
      <c r="F14" s="106">
        <f>E14*1/2</f>
        <v>30.92</v>
      </c>
      <c r="G14" s="90" t="s">
        <v>608</v>
      </c>
    </row>
    <row r="15" spans="1:7" ht="12.75" customHeight="1">
      <c r="A15" s="112" t="s">
        <v>641</v>
      </c>
      <c r="B15" s="90" t="s">
        <v>535</v>
      </c>
      <c r="C15" s="107" t="s">
        <v>321</v>
      </c>
      <c r="D15" s="105" t="s">
        <v>45</v>
      </c>
      <c r="E15" s="106">
        <v>24.9</v>
      </c>
      <c r="F15" s="106">
        <f aca="true" t="shared" si="2" ref="F15:F17">E15*1</f>
        <v>24.9</v>
      </c>
      <c r="G15" s="90" t="s">
        <v>608</v>
      </c>
    </row>
    <row r="16" spans="1:7" ht="12.75">
      <c r="A16" s="112"/>
      <c r="B16" s="112"/>
      <c r="C16" s="107"/>
      <c r="D16" s="105" t="s">
        <v>117</v>
      </c>
      <c r="E16" s="106">
        <v>95.24</v>
      </c>
      <c r="F16" s="106">
        <f t="shared" si="2"/>
        <v>95.24</v>
      </c>
      <c r="G16" s="90" t="s">
        <v>608</v>
      </c>
    </row>
    <row r="17" spans="1:7" ht="12.75">
      <c r="A17" s="112"/>
      <c r="B17" s="112"/>
      <c r="C17" s="107"/>
      <c r="D17" s="105" t="s">
        <v>642</v>
      </c>
      <c r="E17" s="106">
        <v>61.63</v>
      </c>
      <c r="F17" s="106">
        <f t="shared" si="2"/>
        <v>61.63</v>
      </c>
      <c r="G17" s="90" t="s">
        <v>608</v>
      </c>
    </row>
    <row r="18" spans="1:7" ht="12.75" customHeight="1">
      <c r="A18" s="113" t="s">
        <v>643</v>
      </c>
      <c r="B18" s="113" t="s">
        <v>644</v>
      </c>
      <c r="C18" s="114" t="s">
        <v>645</v>
      </c>
      <c r="D18" s="115" t="s">
        <v>646</v>
      </c>
      <c r="E18" s="116">
        <v>80.47</v>
      </c>
      <c r="F18" s="116">
        <f aca="true" t="shared" si="3" ref="F18:F31">E18*3</f>
        <v>241.41</v>
      </c>
      <c r="G18" s="113" t="s">
        <v>608</v>
      </c>
    </row>
    <row r="19" spans="1:7" ht="12.75">
      <c r="A19" s="113"/>
      <c r="B19" s="113"/>
      <c r="C19" s="114"/>
      <c r="D19" s="115" t="s">
        <v>647</v>
      </c>
      <c r="E19" s="116">
        <v>80.47</v>
      </c>
      <c r="F19" s="116">
        <f t="shared" si="3"/>
        <v>241.41</v>
      </c>
      <c r="G19" s="113" t="s">
        <v>608</v>
      </c>
    </row>
    <row r="20" spans="1:7" ht="12.75">
      <c r="A20" s="113"/>
      <c r="B20" s="113"/>
      <c r="C20" s="114"/>
      <c r="D20" s="115" t="s">
        <v>648</v>
      </c>
      <c r="E20" s="116">
        <v>80.47</v>
      </c>
      <c r="F20" s="116">
        <f t="shared" si="3"/>
        <v>241.41</v>
      </c>
      <c r="G20" s="113" t="s">
        <v>608</v>
      </c>
    </row>
    <row r="21" spans="1:7" ht="12.75">
      <c r="A21" s="113"/>
      <c r="B21" s="113"/>
      <c r="C21" s="114"/>
      <c r="D21" s="115" t="s">
        <v>649</v>
      </c>
      <c r="E21" s="116">
        <v>80.47</v>
      </c>
      <c r="F21" s="116">
        <f t="shared" si="3"/>
        <v>241.41</v>
      </c>
      <c r="G21" s="113" t="s">
        <v>608</v>
      </c>
    </row>
    <row r="22" spans="1:7" ht="12.75">
      <c r="A22" s="113"/>
      <c r="B22" s="113"/>
      <c r="C22" s="114"/>
      <c r="D22" s="115" t="s">
        <v>512</v>
      </c>
      <c r="E22" s="116">
        <v>25.92</v>
      </c>
      <c r="F22" s="116">
        <f t="shared" si="3"/>
        <v>77.76</v>
      </c>
      <c r="G22" s="113" t="s">
        <v>611</v>
      </c>
    </row>
    <row r="23" spans="1:7" ht="12.75">
      <c r="A23" s="113"/>
      <c r="B23" s="113"/>
      <c r="C23" s="114"/>
      <c r="D23" s="115" t="s">
        <v>511</v>
      </c>
      <c r="E23" s="116">
        <v>25.92</v>
      </c>
      <c r="F23" s="116">
        <f t="shared" si="3"/>
        <v>77.76</v>
      </c>
      <c r="G23" s="113" t="s">
        <v>611</v>
      </c>
    </row>
    <row r="24" spans="1:7" ht="12.75">
      <c r="A24" s="113"/>
      <c r="B24" s="113"/>
      <c r="C24" s="114"/>
      <c r="D24" s="115" t="s">
        <v>17</v>
      </c>
      <c r="E24" s="116">
        <v>161.8</v>
      </c>
      <c r="F24" s="116">
        <f t="shared" si="3"/>
        <v>485.40000000000003</v>
      </c>
      <c r="G24" s="113" t="s">
        <v>614</v>
      </c>
    </row>
    <row r="25" spans="1:7" ht="12.75">
      <c r="A25" s="113"/>
      <c r="B25" s="113"/>
      <c r="C25" s="114"/>
      <c r="D25" s="115" t="s">
        <v>43</v>
      </c>
      <c r="E25" s="116">
        <v>89.2</v>
      </c>
      <c r="F25" s="116">
        <f t="shared" si="3"/>
        <v>267.6</v>
      </c>
      <c r="G25" s="113" t="s">
        <v>614</v>
      </c>
    </row>
    <row r="26" spans="1:7" ht="12.75" customHeight="1">
      <c r="A26" s="113" t="s">
        <v>650</v>
      </c>
      <c r="B26" s="113" t="s">
        <v>651</v>
      </c>
      <c r="C26" s="114"/>
      <c r="D26" s="115" t="s">
        <v>652</v>
      </c>
      <c r="E26" s="116">
        <v>78.32</v>
      </c>
      <c r="F26" s="116">
        <f t="shared" si="3"/>
        <v>234.95999999999998</v>
      </c>
      <c r="G26" s="113" t="s">
        <v>608</v>
      </c>
    </row>
    <row r="27" spans="1:7" ht="12.75">
      <c r="A27" s="113"/>
      <c r="B27" s="113"/>
      <c r="C27" s="114"/>
      <c r="D27" s="115" t="s">
        <v>653</v>
      </c>
      <c r="E27" s="116">
        <v>78.32</v>
      </c>
      <c r="F27" s="116">
        <f t="shared" si="3"/>
        <v>234.95999999999998</v>
      </c>
      <c r="G27" s="113" t="s">
        <v>608</v>
      </c>
    </row>
    <row r="28" spans="1:7" ht="12.75">
      <c r="A28" s="113"/>
      <c r="B28" s="113"/>
      <c r="C28" s="114"/>
      <c r="D28" s="115" t="s">
        <v>654</v>
      </c>
      <c r="E28" s="116">
        <v>78.32</v>
      </c>
      <c r="F28" s="116">
        <f t="shared" si="3"/>
        <v>234.95999999999998</v>
      </c>
      <c r="G28" s="113" t="s">
        <v>608</v>
      </c>
    </row>
    <row r="29" spans="1:7" ht="12.75">
      <c r="A29" s="113"/>
      <c r="B29" s="113"/>
      <c r="C29" s="114"/>
      <c r="D29" s="115" t="s">
        <v>655</v>
      </c>
      <c r="E29" s="116">
        <v>76.77</v>
      </c>
      <c r="F29" s="116">
        <f t="shared" si="3"/>
        <v>230.31</v>
      </c>
      <c r="G29" s="113" t="s">
        <v>608</v>
      </c>
    </row>
    <row r="30" spans="1:7" ht="12.75">
      <c r="A30" s="113"/>
      <c r="B30" s="113"/>
      <c r="C30" s="114"/>
      <c r="D30" s="115" t="s">
        <v>656</v>
      </c>
      <c r="E30" s="116">
        <v>78.32</v>
      </c>
      <c r="F30" s="116">
        <f t="shared" si="3"/>
        <v>234.95999999999998</v>
      </c>
      <c r="G30" s="113" t="s">
        <v>608</v>
      </c>
    </row>
    <row r="31" spans="1:7" ht="12.75">
      <c r="A31" s="113"/>
      <c r="B31" s="113"/>
      <c r="C31" s="114"/>
      <c r="D31" s="115" t="s">
        <v>17</v>
      </c>
      <c r="E31" s="116">
        <v>147.87</v>
      </c>
      <c r="F31" s="116">
        <f t="shared" si="3"/>
        <v>443.61</v>
      </c>
      <c r="G31" s="113" t="s">
        <v>614</v>
      </c>
    </row>
    <row r="32" spans="1:7" ht="12.75" customHeight="1">
      <c r="A32" s="113" t="s">
        <v>657</v>
      </c>
      <c r="B32" s="113" t="s">
        <v>539</v>
      </c>
      <c r="C32" s="114" t="s">
        <v>321</v>
      </c>
      <c r="D32" s="105" t="s">
        <v>658</v>
      </c>
      <c r="E32" s="116">
        <v>66.67</v>
      </c>
      <c r="F32" s="116">
        <f aca="true" t="shared" si="4" ref="F32:F35">E32*1/2</f>
        <v>33.335</v>
      </c>
      <c r="G32" s="113" t="s">
        <v>612</v>
      </c>
    </row>
    <row r="33" spans="1:7" ht="12.75">
      <c r="A33" s="113"/>
      <c r="B33" s="113"/>
      <c r="C33" s="114"/>
      <c r="D33" s="115" t="s">
        <v>659</v>
      </c>
      <c r="E33" s="116">
        <v>60.12</v>
      </c>
      <c r="F33" s="116">
        <f t="shared" si="4"/>
        <v>30.06</v>
      </c>
      <c r="G33" s="113" t="s">
        <v>608</v>
      </c>
    </row>
    <row r="34" spans="1:7" ht="25.5">
      <c r="A34" s="113"/>
      <c r="B34" s="113"/>
      <c r="C34" s="114"/>
      <c r="D34" s="117" t="s">
        <v>660</v>
      </c>
      <c r="E34" s="116">
        <v>60.71</v>
      </c>
      <c r="F34" s="116">
        <f t="shared" si="4"/>
        <v>30.355</v>
      </c>
      <c r="G34" s="113" t="s">
        <v>608</v>
      </c>
    </row>
    <row r="35" spans="1:7" ht="12.75">
      <c r="A35" s="113"/>
      <c r="B35" s="113"/>
      <c r="C35" s="114"/>
      <c r="D35" s="115" t="s">
        <v>661</v>
      </c>
      <c r="E35" s="116">
        <v>52.82</v>
      </c>
      <c r="F35" s="116">
        <f t="shared" si="4"/>
        <v>26.41</v>
      </c>
      <c r="G35" s="113" t="s">
        <v>608</v>
      </c>
    </row>
    <row r="36" spans="1:7" ht="12.75">
      <c r="A36" s="113"/>
      <c r="B36" s="113"/>
      <c r="C36" s="114"/>
      <c r="D36" s="115" t="s">
        <v>634</v>
      </c>
      <c r="E36" s="116">
        <v>27.62</v>
      </c>
      <c r="F36" s="116">
        <f aca="true" t="shared" si="5" ref="F36:F37">E36*1</f>
        <v>27.62</v>
      </c>
      <c r="G36" s="114" t="s">
        <v>611</v>
      </c>
    </row>
    <row r="37" spans="1:7" ht="12.75">
      <c r="A37" s="113"/>
      <c r="B37" s="113"/>
      <c r="C37" s="114"/>
      <c r="D37" s="115" t="s">
        <v>633</v>
      </c>
      <c r="E37" s="116">
        <v>27.62</v>
      </c>
      <c r="F37" s="116">
        <f t="shared" si="5"/>
        <v>27.62</v>
      </c>
      <c r="G37" s="114" t="s">
        <v>611</v>
      </c>
    </row>
    <row r="38" spans="1:7" ht="12.75" customHeight="1">
      <c r="A38" s="113" t="s">
        <v>662</v>
      </c>
      <c r="B38" s="113" t="s">
        <v>662</v>
      </c>
      <c r="C38" s="118" t="s">
        <v>117</v>
      </c>
      <c r="D38" s="115" t="s">
        <v>663</v>
      </c>
      <c r="E38" s="116">
        <v>39.24</v>
      </c>
      <c r="F38" s="116">
        <f aca="true" t="shared" si="6" ref="F38:F42">E38*1/2</f>
        <v>19.62</v>
      </c>
      <c r="G38" s="114" t="s">
        <v>614</v>
      </c>
    </row>
    <row r="39" spans="1:7" ht="12.75">
      <c r="A39" s="113"/>
      <c r="B39" s="113"/>
      <c r="C39" s="118"/>
      <c r="D39" s="115" t="s">
        <v>664</v>
      </c>
      <c r="E39" s="116">
        <v>11.85</v>
      </c>
      <c r="F39" s="116">
        <f t="shared" si="6"/>
        <v>5.925</v>
      </c>
      <c r="G39" s="114" t="s">
        <v>614</v>
      </c>
    </row>
    <row r="40" spans="1:7" ht="12.75">
      <c r="A40" s="113"/>
      <c r="B40" s="113"/>
      <c r="C40" s="118"/>
      <c r="D40" s="115" t="s">
        <v>210</v>
      </c>
      <c r="E40" s="116">
        <v>117.6</v>
      </c>
      <c r="F40" s="116">
        <f t="shared" si="6"/>
        <v>58.8</v>
      </c>
      <c r="G40" s="114" t="s">
        <v>608</v>
      </c>
    </row>
    <row r="41" spans="1:7" ht="12.75">
      <c r="A41" s="113"/>
      <c r="B41" s="113"/>
      <c r="C41" s="118"/>
      <c r="D41" s="115" t="s">
        <v>665</v>
      </c>
      <c r="E41" s="116">
        <v>110.29</v>
      </c>
      <c r="F41" s="116">
        <f t="shared" si="6"/>
        <v>55.145</v>
      </c>
      <c r="G41" s="114" t="s">
        <v>614</v>
      </c>
    </row>
    <row r="42" spans="1:7" ht="12.75">
      <c r="A42" s="113"/>
      <c r="B42" s="113"/>
      <c r="C42" s="118"/>
      <c r="D42" s="115" t="s">
        <v>666</v>
      </c>
      <c r="E42" s="116">
        <v>17.5</v>
      </c>
      <c r="F42" s="116">
        <f t="shared" si="6"/>
        <v>8.75</v>
      </c>
      <c r="G42" s="114" t="s">
        <v>608</v>
      </c>
    </row>
    <row r="43" spans="1:7" ht="12.75">
      <c r="A43" s="113"/>
      <c r="B43" s="113"/>
      <c r="C43" s="118"/>
      <c r="D43" s="115" t="s">
        <v>117</v>
      </c>
      <c r="E43" s="116">
        <v>273.56</v>
      </c>
      <c r="F43" s="116">
        <f>E43*1</f>
        <v>273.56</v>
      </c>
      <c r="G43" s="114" t="s">
        <v>608</v>
      </c>
    </row>
    <row r="44" spans="1:7" ht="12.75">
      <c r="A44" s="113"/>
      <c r="B44" s="113"/>
      <c r="C44" s="118"/>
      <c r="D44" s="115" t="s">
        <v>667</v>
      </c>
      <c r="E44" s="116">
        <v>16.97</v>
      </c>
      <c r="F44" s="116">
        <f aca="true" t="shared" si="7" ref="F44:F47">E44*1/2</f>
        <v>8.485</v>
      </c>
      <c r="G44" s="114" t="s">
        <v>608</v>
      </c>
    </row>
    <row r="45" spans="1:7" ht="12.75">
      <c r="A45" s="113"/>
      <c r="B45" s="113"/>
      <c r="C45" s="118"/>
      <c r="D45" s="115" t="s">
        <v>668</v>
      </c>
      <c r="E45" s="116">
        <v>19</v>
      </c>
      <c r="F45" s="116">
        <f t="shared" si="7"/>
        <v>9.5</v>
      </c>
      <c r="G45" s="114" t="s">
        <v>608</v>
      </c>
    </row>
    <row r="46" spans="1:7" ht="12.75">
      <c r="A46" s="113"/>
      <c r="B46" s="113"/>
      <c r="C46" s="118"/>
      <c r="D46" s="115" t="s">
        <v>669</v>
      </c>
      <c r="E46" s="116">
        <v>8.73</v>
      </c>
      <c r="F46" s="116">
        <f t="shared" si="7"/>
        <v>4.365</v>
      </c>
      <c r="G46" s="114" t="s">
        <v>608</v>
      </c>
    </row>
    <row r="47" spans="1:7" ht="12.75">
      <c r="A47" s="113"/>
      <c r="B47" s="113"/>
      <c r="C47" s="118"/>
      <c r="D47" s="115" t="s">
        <v>670</v>
      </c>
      <c r="E47" s="116">
        <v>14.52</v>
      </c>
      <c r="F47" s="116">
        <f t="shared" si="7"/>
        <v>7.26</v>
      </c>
      <c r="G47" s="114" t="s">
        <v>608</v>
      </c>
    </row>
    <row r="48" spans="1:7" ht="12.75">
      <c r="A48" s="113"/>
      <c r="B48" s="113"/>
      <c r="C48" s="118"/>
      <c r="D48" s="115" t="s">
        <v>671</v>
      </c>
      <c r="E48" s="116">
        <v>12.25</v>
      </c>
      <c r="F48" s="116">
        <f aca="true" t="shared" si="8" ref="F48:F52">E48*1</f>
        <v>12.25</v>
      </c>
      <c r="G48" s="114" t="s">
        <v>608</v>
      </c>
    </row>
    <row r="49" spans="1:7" ht="12.75">
      <c r="A49" s="113"/>
      <c r="B49" s="113"/>
      <c r="C49" s="118"/>
      <c r="D49" s="115" t="s">
        <v>671</v>
      </c>
      <c r="E49" s="116">
        <v>12.58</v>
      </c>
      <c r="F49" s="116">
        <f t="shared" si="8"/>
        <v>12.58</v>
      </c>
      <c r="G49" s="114" t="s">
        <v>608</v>
      </c>
    </row>
    <row r="50" spans="1:7" ht="12.75">
      <c r="A50" s="113"/>
      <c r="B50" s="113"/>
      <c r="C50" s="118"/>
      <c r="D50" s="119" t="s">
        <v>671</v>
      </c>
      <c r="E50" s="116">
        <v>12.6</v>
      </c>
      <c r="F50" s="116">
        <f t="shared" si="8"/>
        <v>12.6</v>
      </c>
      <c r="G50" s="114" t="s">
        <v>608</v>
      </c>
    </row>
    <row r="51" spans="1:7" ht="12.75">
      <c r="A51" s="113"/>
      <c r="B51" s="113"/>
      <c r="C51" s="118"/>
      <c r="D51" s="119" t="s">
        <v>672</v>
      </c>
      <c r="E51" s="116">
        <v>6.68</v>
      </c>
      <c r="F51" s="116">
        <f t="shared" si="8"/>
        <v>6.68</v>
      </c>
      <c r="G51" s="114" t="s">
        <v>608</v>
      </c>
    </row>
    <row r="52" spans="1:7" ht="12.75">
      <c r="A52" s="113"/>
      <c r="B52" s="113"/>
      <c r="C52" s="118"/>
      <c r="D52" s="119" t="s">
        <v>43</v>
      </c>
      <c r="E52" s="116">
        <v>97.68</v>
      </c>
      <c r="F52" s="116">
        <f t="shared" si="8"/>
        <v>97.68</v>
      </c>
      <c r="G52" s="114" t="s">
        <v>614</v>
      </c>
    </row>
    <row r="53" spans="1:7" ht="12.75">
      <c r="A53" s="113"/>
      <c r="B53" s="113"/>
      <c r="C53" s="118"/>
      <c r="D53" s="119" t="s">
        <v>673</v>
      </c>
      <c r="E53" s="116">
        <v>9.18</v>
      </c>
      <c r="F53" s="116">
        <f aca="true" t="shared" si="9" ref="F53:F58">E53*2</f>
        <v>18.36</v>
      </c>
      <c r="G53" s="114" t="s">
        <v>611</v>
      </c>
    </row>
    <row r="54" spans="1:7" ht="12.75">
      <c r="A54" s="113"/>
      <c r="B54" s="113"/>
      <c r="C54" s="118"/>
      <c r="D54" s="119" t="s">
        <v>674</v>
      </c>
      <c r="E54" s="116">
        <v>9.18</v>
      </c>
      <c r="F54" s="116">
        <f t="shared" si="9"/>
        <v>18.36</v>
      </c>
      <c r="G54" s="114" t="s">
        <v>611</v>
      </c>
    </row>
    <row r="55" spans="1:7" ht="12.75">
      <c r="A55" s="113"/>
      <c r="B55" s="113"/>
      <c r="C55" s="118"/>
      <c r="D55" s="119" t="s">
        <v>675</v>
      </c>
      <c r="E55" s="116">
        <v>3.52</v>
      </c>
      <c r="F55" s="116">
        <f t="shared" si="9"/>
        <v>7.04</v>
      </c>
      <c r="G55" s="114" t="s">
        <v>611</v>
      </c>
    </row>
    <row r="56" spans="1:7" ht="12.75">
      <c r="A56" s="113"/>
      <c r="B56" s="113"/>
      <c r="C56" s="118"/>
      <c r="D56" s="119" t="s">
        <v>676</v>
      </c>
      <c r="E56" s="116">
        <v>9.18</v>
      </c>
      <c r="F56" s="116">
        <f t="shared" si="9"/>
        <v>18.36</v>
      </c>
      <c r="G56" s="114" t="s">
        <v>611</v>
      </c>
    </row>
    <row r="57" spans="1:7" ht="12.75">
      <c r="A57" s="113"/>
      <c r="B57" s="113"/>
      <c r="C57" s="118"/>
      <c r="D57" s="119" t="s">
        <v>677</v>
      </c>
      <c r="E57" s="116">
        <v>9.18</v>
      </c>
      <c r="F57" s="116">
        <f t="shared" si="9"/>
        <v>18.36</v>
      </c>
      <c r="G57" s="114" t="s">
        <v>611</v>
      </c>
    </row>
    <row r="58" spans="1:7" ht="12.75">
      <c r="A58" s="113"/>
      <c r="B58" s="113"/>
      <c r="C58" s="118"/>
      <c r="D58" s="119" t="s">
        <v>678</v>
      </c>
      <c r="E58" s="116">
        <v>3.52</v>
      </c>
      <c r="F58" s="116">
        <f t="shared" si="9"/>
        <v>7.04</v>
      </c>
      <c r="G58" s="114" t="s">
        <v>611</v>
      </c>
    </row>
    <row r="59" spans="1:7" ht="12.75">
      <c r="A59" s="113"/>
      <c r="B59" s="113"/>
      <c r="C59" s="118"/>
      <c r="D59" s="119" t="s">
        <v>73</v>
      </c>
      <c r="E59" s="116">
        <v>7</v>
      </c>
      <c r="F59" s="116">
        <f aca="true" t="shared" si="10" ref="F59:F60">E59*1</f>
        <v>7</v>
      </c>
      <c r="G59" s="114" t="s">
        <v>608</v>
      </c>
    </row>
    <row r="60" spans="1:7" ht="12.75">
      <c r="A60" s="113"/>
      <c r="B60" s="113"/>
      <c r="C60" s="118"/>
      <c r="D60" s="119" t="s">
        <v>679</v>
      </c>
      <c r="E60" s="116">
        <v>3.75</v>
      </c>
      <c r="F60" s="116">
        <f t="shared" si="10"/>
        <v>3.75</v>
      </c>
      <c r="G60" s="114" t="s">
        <v>611</v>
      </c>
    </row>
    <row r="61" spans="1:7" ht="12.75" customHeight="1">
      <c r="A61" s="120" t="s">
        <v>680</v>
      </c>
      <c r="B61" s="120" t="s">
        <v>680</v>
      </c>
      <c r="C61" s="118"/>
      <c r="D61" s="119" t="s">
        <v>681</v>
      </c>
      <c r="E61" s="116">
        <v>38.54</v>
      </c>
      <c r="F61" s="116">
        <f aca="true" t="shared" si="11" ref="F61:F80">E61*1/2</f>
        <v>19.27</v>
      </c>
      <c r="G61" s="114" t="s">
        <v>614</v>
      </c>
    </row>
    <row r="62" spans="1:7" ht="12.75">
      <c r="A62" s="120"/>
      <c r="B62" s="120"/>
      <c r="C62" s="118"/>
      <c r="D62" s="119" t="s">
        <v>682</v>
      </c>
      <c r="E62" s="116">
        <v>117.6</v>
      </c>
      <c r="F62" s="116">
        <f t="shared" si="11"/>
        <v>58.8</v>
      </c>
      <c r="G62" s="114" t="s">
        <v>608</v>
      </c>
    </row>
    <row r="63" spans="1:7" ht="12.75">
      <c r="A63" s="120"/>
      <c r="B63" s="120"/>
      <c r="C63" s="118"/>
      <c r="D63" s="119" t="s">
        <v>683</v>
      </c>
      <c r="E63" s="116">
        <v>27</v>
      </c>
      <c r="F63" s="116">
        <f t="shared" si="11"/>
        <v>13.5</v>
      </c>
      <c r="G63" s="114" t="s">
        <v>614</v>
      </c>
    </row>
    <row r="64" spans="1:7" ht="12.75">
      <c r="A64" s="120"/>
      <c r="B64" s="120"/>
      <c r="C64" s="118"/>
      <c r="D64" s="119" t="s">
        <v>17</v>
      </c>
      <c r="E64" s="116">
        <v>71.46</v>
      </c>
      <c r="F64" s="116">
        <f t="shared" si="11"/>
        <v>35.73</v>
      </c>
      <c r="G64" s="114" t="s">
        <v>614</v>
      </c>
    </row>
    <row r="65" spans="1:7" ht="12.75">
      <c r="A65" s="120"/>
      <c r="B65" s="120"/>
      <c r="C65" s="118"/>
      <c r="D65" s="119" t="s">
        <v>684</v>
      </c>
      <c r="E65" s="116">
        <v>38.12</v>
      </c>
      <c r="F65" s="116">
        <f t="shared" si="11"/>
        <v>19.06</v>
      </c>
      <c r="G65" s="114" t="s">
        <v>608</v>
      </c>
    </row>
    <row r="66" spans="1:7" ht="12.75">
      <c r="A66" s="120"/>
      <c r="B66" s="120"/>
      <c r="C66" s="118"/>
      <c r="D66" s="119" t="s">
        <v>685</v>
      </c>
      <c r="E66" s="116">
        <v>18.75</v>
      </c>
      <c r="F66" s="116">
        <f t="shared" si="11"/>
        <v>9.375</v>
      </c>
      <c r="G66" s="114" t="s">
        <v>608</v>
      </c>
    </row>
    <row r="67" spans="1:7" ht="12.75">
      <c r="A67" s="120"/>
      <c r="B67" s="120"/>
      <c r="C67" s="118"/>
      <c r="D67" s="119" t="s">
        <v>686</v>
      </c>
      <c r="E67" s="116">
        <v>18.75</v>
      </c>
      <c r="F67" s="116">
        <f t="shared" si="11"/>
        <v>9.375</v>
      </c>
      <c r="G67" s="114" t="s">
        <v>608</v>
      </c>
    </row>
    <row r="68" spans="1:7" ht="12.75">
      <c r="A68" s="120"/>
      <c r="B68" s="120"/>
      <c r="C68" s="118"/>
      <c r="D68" s="119" t="s">
        <v>687</v>
      </c>
      <c r="E68" s="116">
        <v>38.12</v>
      </c>
      <c r="F68" s="116">
        <f t="shared" si="11"/>
        <v>19.06</v>
      </c>
      <c r="G68" s="114" t="s">
        <v>608</v>
      </c>
    </row>
    <row r="69" spans="1:7" ht="12.75">
      <c r="A69" s="120"/>
      <c r="B69" s="120"/>
      <c r="C69" s="118"/>
      <c r="D69" s="119" t="s">
        <v>688</v>
      </c>
      <c r="E69" s="116">
        <v>18.75</v>
      </c>
      <c r="F69" s="116">
        <f t="shared" si="11"/>
        <v>9.375</v>
      </c>
      <c r="G69" s="114" t="s">
        <v>608</v>
      </c>
    </row>
    <row r="70" spans="1:7" ht="12.75">
      <c r="A70" s="120"/>
      <c r="B70" s="120"/>
      <c r="C70" s="118"/>
      <c r="D70" s="119" t="s">
        <v>688</v>
      </c>
      <c r="E70" s="116">
        <v>18.75</v>
      </c>
      <c r="F70" s="116">
        <f t="shared" si="11"/>
        <v>9.375</v>
      </c>
      <c r="G70" s="114" t="s">
        <v>608</v>
      </c>
    </row>
    <row r="71" spans="1:7" ht="12.75">
      <c r="A71" s="120"/>
      <c r="B71" s="120"/>
      <c r="C71" s="118"/>
      <c r="D71" s="119" t="s">
        <v>688</v>
      </c>
      <c r="E71" s="116">
        <v>18.75</v>
      </c>
      <c r="F71" s="116">
        <f t="shared" si="11"/>
        <v>9.375</v>
      </c>
      <c r="G71" s="114" t="s">
        <v>608</v>
      </c>
    </row>
    <row r="72" spans="1:7" ht="12.75">
      <c r="A72" s="120"/>
      <c r="B72" s="120"/>
      <c r="C72" s="118"/>
      <c r="D72" s="119" t="s">
        <v>688</v>
      </c>
      <c r="E72" s="116">
        <v>18.75</v>
      </c>
      <c r="F72" s="116">
        <f t="shared" si="11"/>
        <v>9.375</v>
      </c>
      <c r="G72" s="114" t="s">
        <v>608</v>
      </c>
    </row>
    <row r="73" spans="1:7" ht="12.75">
      <c r="A73" s="120"/>
      <c r="B73" s="120"/>
      <c r="C73" s="118"/>
      <c r="D73" s="119" t="s">
        <v>688</v>
      </c>
      <c r="E73" s="116">
        <v>18.75</v>
      </c>
      <c r="F73" s="116">
        <f t="shared" si="11"/>
        <v>9.375</v>
      </c>
      <c r="G73" s="114" t="s">
        <v>608</v>
      </c>
    </row>
    <row r="74" spans="1:7" ht="12.75">
      <c r="A74" s="120"/>
      <c r="B74" s="120"/>
      <c r="C74" s="118"/>
      <c r="D74" s="119" t="s">
        <v>688</v>
      </c>
      <c r="E74" s="116">
        <v>18.75</v>
      </c>
      <c r="F74" s="116">
        <f t="shared" si="11"/>
        <v>9.375</v>
      </c>
      <c r="G74" s="114" t="s">
        <v>608</v>
      </c>
    </row>
    <row r="75" spans="1:7" ht="12.75">
      <c r="A75" s="120"/>
      <c r="B75" s="120"/>
      <c r="C75" s="118"/>
      <c r="D75" s="119" t="s">
        <v>689</v>
      </c>
      <c r="E75" s="116">
        <v>18.6</v>
      </c>
      <c r="F75" s="116">
        <f t="shared" si="11"/>
        <v>9.3</v>
      </c>
      <c r="G75" s="114" t="s">
        <v>608</v>
      </c>
    </row>
    <row r="76" spans="1:7" ht="12.75">
      <c r="A76" s="120"/>
      <c r="B76" s="120"/>
      <c r="C76" s="118"/>
      <c r="D76" s="119" t="s">
        <v>690</v>
      </c>
      <c r="E76" s="116">
        <v>18.75</v>
      </c>
      <c r="F76" s="116">
        <f t="shared" si="11"/>
        <v>9.375</v>
      </c>
      <c r="G76" s="114" t="s">
        <v>608</v>
      </c>
    </row>
    <row r="77" spans="1:7" ht="12.75">
      <c r="A77" s="120"/>
      <c r="B77" s="120"/>
      <c r="C77" s="118"/>
      <c r="D77" s="119" t="s">
        <v>691</v>
      </c>
      <c r="E77" s="116">
        <v>18.75</v>
      </c>
      <c r="F77" s="116">
        <f t="shared" si="11"/>
        <v>9.375</v>
      </c>
      <c r="G77" s="114" t="s">
        <v>608</v>
      </c>
    </row>
    <row r="78" spans="1:7" ht="12.75">
      <c r="A78" s="120"/>
      <c r="B78" s="120"/>
      <c r="C78" s="118"/>
      <c r="D78" s="119" t="s">
        <v>692</v>
      </c>
      <c r="E78" s="116">
        <v>18.75</v>
      </c>
      <c r="F78" s="116">
        <f t="shared" si="11"/>
        <v>9.375</v>
      </c>
      <c r="G78" s="114" t="s">
        <v>608</v>
      </c>
    </row>
    <row r="79" spans="1:7" ht="12.75">
      <c r="A79" s="120"/>
      <c r="B79" s="120"/>
      <c r="C79" s="118"/>
      <c r="D79" s="119" t="s">
        <v>693</v>
      </c>
      <c r="E79" s="116">
        <v>37.66</v>
      </c>
      <c r="F79" s="116">
        <f t="shared" si="11"/>
        <v>18.83</v>
      </c>
      <c r="G79" s="114" t="s">
        <v>608</v>
      </c>
    </row>
    <row r="80" spans="1:7" ht="12.75">
      <c r="A80" s="120"/>
      <c r="B80" s="120"/>
      <c r="C80" s="118"/>
      <c r="D80" s="119" t="s">
        <v>86</v>
      </c>
      <c r="E80" s="116">
        <v>24.43</v>
      </c>
      <c r="F80" s="116">
        <f t="shared" si="11"/>
        <v>12.215</v>
      </c>
      <c r="G80" s="114" t="s">
        <v>608</v>
      </c>
    </row>
    <row r="81" spans="1:7" ht="12.75">
      <c r="A81" s="120"/>
      <c r="B81" s="120"/>
      <c r="C81" s="118"/>
      <c r="D81" s="119" t="s">
        <v>328</v>
      </c>
      <c r="E81" s="116">
        <v>21.37</v>
      </c>
      <c r="F81" s="116">
        <f aca="true" t="shared" si="12" ref="F81:F82">E81*1</f>
        <v>21.37</v>
      </c>
      <c r="G81" s="114" t="s">
        <v>611</v>
      </c>
    </row>
    <row r="82" spans="1:7" ht="12.75">
      <c r="A82" s="120"/>
      <c r="B82" s="120"/>
      <c r="C82" s="118"/>
      <c r="D82" s="119" t="s">
        <v>326</v>
      </c>
      <c r="E82" s="116">
        <v>21.37</v>
      </c>
      <c r="F82" s="116">
        <f t="shared" si="12"/>
        <v>21.37</v>
      </c>
      <c r="G82" s="114" t="s">
        <v>611</v>
      </c>
    </row>
    <row r="83" spans="1:7" ht="12.75">
      <c r="A83" s="120"/>
      <c r="B83" s="120"/>
      <c r="C83" s="118"/>
      <c r="D83" s="121" t="s">
        <v>73</v>
      </c>
      <c r="E83" s="122">
        <v>22.26</v>
      </c>
      <c r="F83" s="116">
        <f aca="true" t="shared" si="13" ref="F83:F105">E83*1/2</f>
        <v>11.13</v>
      </c>
      <c r="G83" s="118" t="s">
        <v>608</v>
      </c>
    </row>
    <row r="84" spans="1:8" ht="12.75" customHeight="1">
      <c r="A84" s="113" t="s">
        <v>112</v>
      </c>
      <c r="B84" s="113" t="s">
        <v>112</v>
      </c>
      <c r="C84" s="113" t="s">
        <v>694</v>
      </c>
      <c r="D84" s="105" t="s">
        <v>337</v>
      </c>
      <c r="E84" s="106">
        <v>76.8</v>
      </c>
      <c r="F84" s="106">
        <f t="shared" si="13"/>
        <v>38.4</v>
      </c>
      <c r="G84" s="90" t="s">
        <v>612</v>
      </c>
      <c r="H84" s="123"/>
    </row>
    <row r="85" spans="1:8" ht="12.75">
      <c r="A85" s="113"/>
      <c r="B85" s="113"/>
      <c r="C85" s="113"/>
      <c r="D85" s="105" t="s">
        <v>695</v>
      </c>
      <c r="E85" s="106">
        <v>76.8</v>
      </c>
      <c r="F85" s="106">
        <f t="shared" si="13"/>
        <v>38.4</v>
      </c>
      <c r="G85" s="90" t="s">
        <v>612</v>
      </c>
      <c r="H85" s="123"/>
    </row>
    <row r="86" spans="1:8" ht="12.75">
      <c r="A86" s="113"/>
      <c r="B86" s="113"/>
      <c r="C86" s="113"/>
      <c r="D86" s="105" t="s">
        <v>696</v>
      </c>
      <c r="E86" s="106">
        <v>76.8</v>
      </c>
      <c r="F86" s="106">
        <f t="shared" si="13"/>
        <v>38.4</v>
      </c>
      <c r="G86" s="90" t="s">
        <v>612</v>
      </c>
      <c r="H86" s="123"/>
    </row>
    <row r="87" spans="1:8" ht="12.75">
      <c r="A87" s="113"/>
      <c r="B87" s="113"/>
      <c r="C87" s="113"/>
      <c r="D87" s="105" t="s">
        <v>697</v>
      </c>
      <c r="E87" s="106">
        <v>76.8</v>
      </c>
      <c r="F87" s="106">
        <f t="shared" si="13"/>
        <v>38.4</v>
      </c>
      <c r="G87" s="90" t="s">
        <v>612</v>
      </c>
      <c r="H87" s="123"/>
    </row>
    <row r="88" spans="1:8" ht="12.75">
      <c r="A88" s="113"/>
      <c r="B88" s="113"/>
      <c r="C88" s="113"/>
      <c r="D88" s="105" t="s">
        <v>125</v>
      </c>
      <c r="E88" s="106">
        <v>71.91</v>
      </c>
      <c r="F88" s="106">
        <f t="shared" si="13"/>
        <v>35.955</v>
      </c>
      <c r="G88" s="90" t="s">
        <v>612</v>
      </c>
      <c r="H88" s="123"/>
    </row>
    <row r="89" spans="1:8" ht="12.75">
      <c r="A89" s="113"/>
      <c r="B89" s="113"/>
      <c r="C89" s="113"/>
      <c r="D89" s="105" t="s">
        <v>698</v>
      </c>
      <c r="E89" s="106">
        <v>75.98</v>
      </c>
      <c r="F89" s="106">
        <f t="shared" si="13"/>
        <v>37.99</v>
      </c>
      <c r="G89" s="90" t="s">
        <v>612</v>
      </c>
      <c r="H89" s="123"/>
    </row>
    <row r="90" spans="1:7" ht="12.75">
      <c r="A90" s="113"/>
      <c r="B90" s="113"/>
      <c r="C90" s="113"/>
      <c r="D90" s="105" t="s">
        <v>699</v>
      </c>
      <c r="E90" s="106">
        <v>76.62</v>
      </c>
      <c r="F90" s="106">
        <f t="shared" si="13"/>
        <v>38.31</v>
      </c>
      <c r="G90" s="90" t="s">
        <v>612</v>
      </c>
    </row>
    <row r="91" spans="1:7" ht="12.75">
      <c r="A91" s="113"/>
      <c r="B91" s="113"/>
      <c r="C91" s="113"/>
      <c r="D91" s="105" t="s">
        <v>700</v>
      </c>
      <c r="E91" s="106">
        <v>159.35</v>
      </c>
      <c r="F91" s="106">
        <f t="shared" si="13"/>
        <v>79.675</v>
      </c>
      <c r="G91" s="90" t="s">
        <v>612</v>
      </c>
    </row>
    <row r="92" spans="1:7" ht="12.75">
      <c r="A92" s="113"/>
      <c r="B92" s="113"/>
      <c r="C92" s="113"/>
      <c r="D92" s="105" t="s">
        <v>701</v>
      </c>
      <c r="E92" s="106">
        <v>142.86</v>
      </c>
      <c r="F92" s="106">
        <f t="shared" si="13"/>
        <v>71.43</v>
      </c>
      <c r="G92" s="90" t="s">
        <v>612</v>
      </c>
    </row>
    <row r="93" spans="1:9" ht="12.75">
      <c r="A93" s="113"/>
      <c r="B93" s="113"/>
      <c r="C93" s="113"/>
      <c r="D93" s="105" t="s">
        <v>702</v>
      </c>
      <c r="E93" s="106">
        <v>106.76</v>
      </c>
      <c r="F93" s="106">
        <f t="shared" si="13"/>
        <v>53.38</v>
      </c>
      <c r="G93" s="90" t="s">
        <v>612</v>
      </c>
      <c r="I93" s="96"/>
    </row>
    <row r="94" spans="1:7" ht="12.75">
      <c r="A94" s="113"/>
      <c r="B94" s="113"/>
      <c r="C94" s="113"/>
      <c r="D94" s="105" t="s">
        <v>703</v>
      </c>
      <c r="E94" s="106">
        <v>106.86</v>
      </c>
      <c r="F94" s="106">
        <f t="shared" si="13"/>
        <v>53.43</v>
      </c>
      <c r="G94" s="90" t="s">
        <v>612</v>
      </c>
    </row>
    <row r="95" spans="1:7" ht="12.75">
      <c r="A95" s="113"/>
      <c r="B95" s="113"/>
      <c r="C95" s="113"/>
      <c r="D95" s="105" t="s">
        <v>704</v>
      </c>
      <c r="E95" s="106">
        <v>144.62</v>
      </c>
      <c r="F95" s="106">
        <f t="shared" si="13"/>
        <v>72.31</v>
      </c>
      <c r="G95" s="90" t="s">
        <v>612</v>
      </c>
    </row>
    <row r="96" spans="1:7" ht="12.75">
      <c r="A96" s="113"/>
      <c r="B96" s="113"/>
      <c r="C96" s="113"/>
      <c r="D96" s="105" t="s">
        <v>705</v>
      </c>
      <c r="E96" s="106">
        <v>11.4</v>
      </c>
      <c r="F96" s="106">
        <f t="shared" si="13"/>
        <v>5.7</v>
      </c>
      <c r="G96" s="107" t="s">
        <v>614</v>
      </c>
    </row>
    <row r="97" spans="1:7" ht="12.75">
      <c r="A97" s="113"/>
      <c r="B97" s="113"/>
      <c r="C97" s="113"/>
      <c r="D97" s="105" t="s">
        <v>706</v>
      </c>
      <c r="E97" s="106">
        <v>28</v>
      </c>
      <c r="F97" s="106">
        <f t="shared" si="13"/>
        <v>14</v>
      </c>
      <c r="G97" s="90" t="s">
        <v>612</v>
      </c>
    </row>
    <row r="98" spans="1:7" ht="12.75">
      <c r="A98" s="113"/>
      <c r="B98" s="113"/>
      <c r="C98" s="113"/>
      <c r="D98" s="105" t="s">
        <v>707</v>
      </c>
      <c r="E98" s="106">
        <v>24.73</v>
      </c>
      <c r="F98" s="106">
        <f t="shared" si="13"/>
        <v>12.365</v>
      </c>
      <c r="G98" s="90" t="s">
        <v>612</v>
      </c>
    </row>
    <row r="99" spans="1:7" ht="12.75">
      <c r="A99" s="113"/>
      <c r="B99" s="113"/>
      <c r="C99" s="113"/>
      <c r="D99" s="105" t="s">
        <v>11</v>
      </c>
      <c r="E99" s="106">
        <v>22.2</v>
      </c>
      <c r="F99" s="106">
        <f t="shared" si="13"/>
        <v>11.1</v>
      </c>
      <c r="G99" s="107" t="s">
        <v>608</v>
      </c>
    </row>
    <row r="100" spans="1:7" ht="12.75">
      <c r="A100" s="113"/>
      <c r="B100" s="113"/>
      <c r="C100" s="113"/>
      <c r="D100" s="105" t="s">
        <v>12</v>
      </c>
      <c r="E100" s="106">
        <v>15.28</v>
      </c>
      <c r="F100" s="106">
        <f t="shared" si="13"/>
        <v>7.64</v>
      </c>
      <c r="G100" s="107" t="s">
        <v>608</v>
      </c>
    </row>
    <row r="101" spans="1:8" ht="12.75">
      <c r="A101" s="113"/>
      <c r="B101" s="113"/>
      <c r="C101" s="113"/>
      <c r="D101" s="105" t="s">
        <v>708</v>
      </c>
      <c r="E101" s="106">
        <v>8.3</v>
      </c>
      <c r="F101" s="106">
        <f t="shared" si="13"/>
        <v>4.15</v>
      </c>
      <c r="G101" s="90" t="s">
        <v>608</v>
      </c>
      <c r="H101" s="123"/>
    </row>
    <row r="102" spans="1:8" ht="12.75">
      <c r="A102" s="113"/>
      <c r="B102" s="113"/>
      <c r="C102" s="113"/>
      <c r="D102" s="105" t="s">
        <v>709</v>
      </c>
      <c r="E102" s="106">
        <v>8.3</v>
      </c>
      <c r="F102" s="106">
        <f t="shared" si="13"/>
        <v>4.15</v>
      </c>
      <c r="G102" s="90" t="s">
        <v>608</v>
      </c>
      <c r="H102" s="123"/>
    </row>
    <row r="103" spans="1:8" ht="12.75">
      <c r="A103" s="113"/>
      <c r="B103" s="113"/>
      <c r="C103" s="113"/>
      <c r="D103" s="105" t="s">
        <v>710</v>
      </c>
      <c r="E103" s="106">
        <v>4</v>
      </c>
      <c r="F103" s="106">
        <f t="shared" si="13"/>
        <v>2</v>
      </c>
      <c r="G103" s="90" t="s">
        <v>608</v>
      </c>
      <c r="H103" s="123"/>
    </row>
    <row r="104" spans="1:8" ht="12.75">
      <c r="A104" s="113"/>
      <c r="B104" s="113"/>
      <c r="C104" s="113"/>
      <c r="D104" s="105" t="s">
        <v>711</v>
      </c>
      <c r="E104" s="106">
        <v>7.84</v>
      </c>
      <c r="F104" s="106">
        <f t="shared" si="13"/>
        <v>3.92</v>
      </c>
      <c r="G104" s="90" t="s">
        <v>608</v>
      </c>
      <c r="H104" s="123"/>
    </row>
    <row r="105" spans="1:8" ht="12.75">
      <c r="A105" s="113"/>
      <c r="B105" s="113"/>
      <c r="C105" s="113"/>
      <c r="D105" s="105" t="s">
        <v>712</v>
      </c>
      <c r="E105" s="106">
        <v>4</v>
      </c>
      <c r="F105" s="106">
        <f t="shared" si="13"/>
        <v>2</v>
      </c>
      <c r="G105" s="90" t="s">
        <v>608</v>
      </c>
      <c r="H105" s="123"/>
    </row>
    <row r="106" spans="1:7" ht="12.75">
      <c r="A106" s="113"/>
      <c r="B106" s="113"/>
      <c r="C106" s="113"/>
      <c r="D106" s="105" t="s">
        <v>326</v>
      </c>
      <c r="E106" s="106">
        <v>26.58</v>
      </c>
      <c r="F106" s="106">
        <f aca="true" t="shared" si="14" ref="F106:F109">E106*1</f>
        <v>26.58</v>
      </c>
      <c r="G106" s="107" t="s">
        <v>611</v>
      </c>
    </row>
    <row r="107" spans="1:7" ht="12.75">
      <c r="A107" s="113"/>
      <c r="B107" s="113"/>
      <c r="C107" s="113"/>
      <c r="D107" s="105" t="s">
        <v>328</v>
      </c>
      <c r="E107" s="106">
        <v>26.58</v>
      </c>
      <c r="F107" s="106">
        <f t="shared" si="14"/>
        <v>26.58</v>
      </c>
      <c r="G107" s="107" t="s">
        <v>611</v>
      </c>
    </row>
    <row r="108" spans="1:7" ht="12.75">
      <c r="A108" s="113"/>
      <c r="B108" s="113"/>
      <c r="C108" s="113"/>
      <c r="D108" s="105" t="s">
        <v>713</v>
      </c>
      <c r="E108" s="106">
        <v>49.12</v>
      </c>
      <c r="F108" s="106">
        <f t="shared" si="14"/>
        <v>49.12</v>
      </c>
      <c r="G108" s="107" t="s">
        <v>611</v>
      </c>
    </row>
    <row r="109" spans="1:7" ht="12.75">
      <c r="A109" s="113"/>
      <c r="B109" s="113"/>
      <c r="C109" s="113"/>
      <c r="D109" s="105" t="s">
        <v>714</v>
      </c>
      <c r="E109" s="106">
        <v>48.71</v>
      </c>
      <c r="F109" s="106">
        <f t="shared" si="14"/>
        <v>48.71</v>
      </c>
      <c r="G109" s="107" t="s">
        <v>611</v>
      </c>
    </row>
    <row r="110" spans="1:7" ht="12.75">
      <c r="A110" s="113"/>
      <c r="B110" s="113"/>
      <c r="C110" s="113"/>
      <c r="D110" s="105" t="s">
        <v>715</v>
      </c>
      <c r="E110" s="106">
        <v>2.4</v>
      </c>
      <c r="F110" s="106">
        <f aca="true" t="shared" si="15" ref="F110:F115">E110*1/2</f>
        <v>1.2</v>
      </c>
      <c r="G110" s="107" t="s">
        <v>608</v>
      </c>
    </row>
    <row r="111" spans="1:7" ht="12.75">
      <c r="A111" s="113"/>
      <c r="B111" s="113"/>
      <c r="C111" s="113"/>
      <c r="D111" s="115" t="s">
        <v>715</v>
      </c>
      <c r="E111" s="116">
        <v>2.3</v>
      </c>
      <c r="F111" s="106">
        <f t="shared" si="15"/>
        <v>1.15</v>
      </c>
      <c r="G111" s="114" t="s">
        <v>608</v>
      </c>
    </row>
    <row r="112" spans="1:7" ht="12.75">
      <c r="A112" s="113"/>
      <c r="B112" s="113"/>
      <c r="C112" s="113"/>
      <c r="D112" s="115" t="s">
        <v>17</v>
      </c>
      <c r="E112" s="116">
        <v>117.31</v>
      </c>
      <c r="F112" s="106">
        <f t="shared" si="15"/>
        <v>58.655</v>
      </c>
      <c r="G112" s="114" t="s">
        <v>614</v>
      </c>
    </row>
    <row r="113" spans="1:7" ht="12.75">
      <c r="A113" s="113"/>
      <c r="B113" s="113"/>
      <c r="C113" s="113"/>
      <c r="D113" s="115" t="s">
        <v>716</v>
      </c>
      <c r="E113" s="116">
        <v>75.79</v>
      </c>
      <c r="F113" s="106">
        <f t="shared" si="15"/>
        <v>37.895</v>
      </c>
      <c r="G113" s="114" t="s">
        <v>614</v>
      </c>
    </row>
    <row r="114" spans="1:7" ht="12.75">
      <c r="A114" s="113"/>
      <c r="B114" s="113"/>
      <c r="C114" s="113"/>
      <c r="D114" s="115" t="s">
        <v>717</v>
      </c>
      <c r="E114" s="116">
        <v>35.8</v>
      </c>
      <c r="F114" s="106">
        <f t="shared" si="15"/>
        <v>17.9</v>
      </c>
      <c r="G114" s="114" t="s">
        <v>614</v>
      </c>
    </row>
    <row r="115" spans="1:7" ht="12.75">
      <c r="A115" s="113"/>
      <c r="B115" s="113"/>
      <c r="C115" s="113"/>
      <c r="D115" s="115" t="s">
        <v>718</v>
      </c>
      <c r="E115" s="116">
        <v>25.56</v>
      </c>
      <c r="F115" s="106">
        <f t="shared" si="15"/>
        <v>12.78</v>
      </c>
      <c r="G115" s="114" t="s">
        <v>614</v>
      </c>
    </row>
    <row r="116" spans="1:7" ht="12.75">
      <c r="A116" s="124"/>
      <c r="B116" s="124"/>
      <c r="C116" s="124"/>
      <c r="D116" s="125"/>
      <c r="E116" s="126"/>
      <c r="F116" s="126"/>
      <c r="G116" s="127"/>
    </row>
    <row r="117" spans="1:7" ht="12.75">
      <c r="A117" s="124"/>
      <c r="B117" s="124"/>
      <c r="C117" s="124"/>
      <c r="D117" s="128"/>
      <c r="E117" s="126"/>
      <c r="F117" s="126"/>
      <c r="G117" s="127"/>
    </row>
    <row r="118" spans="1:7" ht="12.75">
      <c r="A118" s="124"/>
      <c r="B118" s="124"/>
      <c r="C118" s="124"/>
      <c r="D118" s="128"/>
      <c r="E118" s="126"/>
      <c r="F118" s="126"/>
      <c r="G118" s="127"/>
    </row>
    <row r="119" spans="1:7" ht="12.75">
      <c r="A119" s="124"/>
      <c r="B119" s="124"/>
      <c r="C119" s="124"/>
      <c r="D119" s="128"/>
      <c r="E119" s="126"/>
      <c r="F119" s="126"/>
      <c r="G119" s="127"/>
    </row>
    <row r="120" spans="2:7" ht="12.75">
      <c r="B120" s="129"/>
      <c r="C120" s="130"/>
      <c r="D120" s="131"/>
      <c r="E120" s="132"/>
      <c r="F120" s="132"/>
      <c r="G120" s="127"/>
    </row>
    <row r="121" spans="2:7" ht="12.75">
      <c r="B121" s="129"/>
      <c r="C121" s="130"/>
      <c r="D121" s="133"/>
      <c r="E121" s="134"/>
      <c r="F121" s="134"/>
      <c r="G121" s="135"/>
    </row>
    <row r="122" spans="2:7" ht="12.75" customHeight="1">
      <c r="B122" s="101" t="s">
        <v>719</v>
      </c>
      <c r="C122" s="101"/>
      <c r="D122" s="101"/>
      <c r="E122" s="101"/>
      <c r="F122" s="101"/>
      <c r="G122" s="101"/>
    </row>
    <row r="123" spans="5:7" ht="12.75">
      <c r="E123" s="136"/>
      <c r="F123" s="136"/>
      <c r="G123" s="136"/>
    </row>
    <row r="124" spans="2:7" ht="38.25">
      <c r="B124" s="82" t="s">
        <v>2</v>
      </c>
      <c r="C124" s="102" t="s">
        <v>3</v>
      </c>
      <c r="D124" s="83" t="s">
        <v>4</v>
      </c>
      <c r="E124" s="83" t="s">
        <v>623</v>
      </c>
      <c r="F124" s="136"/>
      <c r="G124" s="136"/>
    </row>
    <row r="125" spans="2:7" ht="38.25" customHeight="1">
      <c r="B125" s="113" t="s">
        <v>720</v>
      </c>
      <c r="C125" s="113" t="s">
        <v>721</v>
      </c>
      <c r="D125" s="137">
        <v>4127.74</v>
      </c>
      <c r="E125" s="138">
        <f>D125/7</f>
        <v>589.6771428571428</v>
      </c>
      <c r="F125" s="127"/>
      <c r="G125" s="136"/>
    </row>
    <row r="126" spans="2:7" ht="25.5">
      <c r="B126" s="113"/>
      <c r="C126" s="113" t="s">
        <v>722</v>
      </c>
      <c r="D126" s="137">
        <v>1343.91</v>
      </c>
      <c r="E126" s="138">
        <f>D126/2</f>
        <v>671.955</v>
      </c>
      <c r="F126" s="127"/>
      <c r="G126" s="136"/>
    </row>
    <row r="127" spans="2:7" ht="25.5">
      <c r="B127" s="113"/>
      <c r="C127" s="113" t="s">
        <v>723</v>
      </c>
      <c r="D127" s="137">
        <v>20672.16</v>
      </c>
      <c r="E127" s="138">
        <f>D127/15</f>
        <v>1378.144</v>
      </c>
      <c r="F127" s="127"/>
      <c r="G127" s="136"/>
    </row>
    <row r="128" spans="2:6" ht="25.5" customHeight="1">
      <c r="B128" s="139" t="s">
        <v>724</v>
      </c>
      <c r="C128" s="113" t="s">
        <v>725</v>
      </c>
      <c r="D128" s="137">
        <v>441.41</v>
      </c>
      <c r="E128" s="137">
        <f>D128/7</f>
        <v>63.05857142857143</v>
      </c>
      <c r="F128" s="135"/>
    </row>
    <row r="129" spans="2:6" ht="25.5">
      <c r="B129" s="139"/>
      <c r="C129" s="113" t="s">
        <v>726</v>
      </c>
      <c r="D129" s="137">
        <v>736.64</v>
      </c>
      <c r="E129" s="137">
        <f>D129/15</f>
        <v>49.10933333333333</v>
      </c>
      <c r="F129" s="135"/>
    </row>
    <row r="130" spans="2:7" ht="12.75">
      <c r="B130" s="129"/>
      <c r="C130" s="130"/>
      <c r="D130" s="133"/>
      <c r="E130" s="134"/>
      <c r="F130" s="134"/>
      <c r="G130" s="135"/>
    </row>
    <row r="131" spans="2:7" ht="12.75">
      <c r="B131" s="129"/>
      <c r="C131" s="130"/>
      <c r="D131" s="133"/>
      <c r="E131" s="134"/>
      <c r="F131" s="134"/>
      <c r="G131" s="135"/>
    </row>
    <row r="132" ht="12.75">
      <c r="C132" s="140"/>
    </row>
    <row r="133" spans="1:7" ht="31.5" customHeight="1">
      <c r="A133" s="86" t="s">
        <v>727</v>
      </c>
      <c r="B133" s="86"/>
      <c r="C133" s="86"/>
      <c r="D133" s="86"/>
      <c r="E133" s="86"/>
      <c r="F133" s="86"/>
      <c r="G133" s="86"/>
    </row>
    <row r="134" spans="1:7" ht="12.75">
      <c r="A134" s="124"/>
      <c r="B134" s="124"/>
      <c r="C134" s="124"/>
      <c r="D134" s="141"/>
      <c r="E134" s="124"/>
      <c r="F134" s="124"/>
      <c r="G134" s="124"/>
    </row>
    <row r="135" spans="1:7" ht="40.5" customHeight="1">
      <c r="A135" s="86" t="s">
        <v>728</v>
      </c>
      <c r="B135" s="86"/>
      <c r="C135" s="86"/>
      <c r="D135" s="86"/>
      <c r="E135" s="86"/>
      <c r="F135" s="86"/>
      <c r="G135" s="86"/>
    </row>
    <row r="136" spans="1:7" ht="12.75">
      <c r="A136" s="124"/>
      <c r="B136" s="124"/>
      <c r="C136" s="124"/>
      <c r="D136" s="141"/>
      <c r="E136" s="124"/>
      <c r="F136" s="124"/>
      <c r="G136" s="124"/>
    </row>
    <row r="137" spans="1:7" ht="47.25" customHeight="1">
      <c r="A137" s="86" t="s">
        <v>729</v>
      </c>
      <c r="B137" s="86"/>
      <c r="C137" s="86"/>
      <c r="D137" s="86"/>
      <c r="E137" s="86"/>
      <c r="F137" s="86"/>
      <c r="G137" s="86"/>
    </row>
    <row r="138" spans="1:7" ht="12.75">
      <c r="A138" s="124"/>
      <c r="B138" s="124"/>
      <c r="C138" s="124"/>
      <c r="D138" s="141"/>
      <c r="E138" s="124"/>
      <c r="F138" s="124"/>
      <c r="G138" s="124"/>
    </row>
    <row r="139" spans="1:7" ht="27.75" customHeight="1">
      <c r="A139" s="86" t="s">
        <v>730</v>
      </c>
      <c r="B139" s="86"/>
      <c r="C139" s="86"/>
      <c r="D139" s="86"/>
      <c r="E139" s="86"/>
      <c r="F139" s="86"/>
      <c r="G139" s="86"/>
    </row>
    <row r="140" spans="1:7" ht="12.75">
      <c r="A140" s="124"/>
      <c r="B140" s="124"/>
      <c r="C140" s="124"/>
      <c r="D140" s="87"/>
      <c r="E140" s="124"/>
      <c r="F140" s="124"/>
      <c r="G140" s="124"/>
    </row>
    <row r="141" spans="1:7" ht="12.75" customHeight="1">
      <c r="A141" s="142" t="s">
        <v>731</v>
      </c>
      <c r="B141" s="142"/>
      <c r="C141" s="142"/>
      <c r="D141" s="142"/>
      <c r="E141" s="142"/>
      <c r="F141" s="142"/>
      <c r="G141" s="142"/>
    </row>
    <row r="143" spans="1:7" ht="12.75" customHeight="1">
      <c r="A143" s="142" t="s">
        <v>732</v>
      </c>
      <c r="B143" s="142"/>
      <c r="C143" s="142"/>
      <c r="D143" s="142"/>
      <c r="E143" s="142"/>
      <c r="F143" s="142"/>
      <c r="G143" s="142"/>
    </row>
  </sheetData>
  <sheetProtection selectLockedCells="1" selectUnlockedCells="1"/>
  <mergeCells count="36">
    <mergeCell ref="B1:G1"/>
    <mergeCell ref="A4:A11"/>
    <mergeCell ref="B4:B11"/>
    <mergeCell ref="C4:C11"/>
    <mergeCell ref="I4:J4"/>
    <mergeCell ref="A12:A14"/>
    <mergeCell ref="B12:B14"/>
    <mergeCell ref="C12:C14"/>
    <mergeCell ref="A15:A17"/>
    <mergeCell ref="B15:B17"/>
    <mergeCell ref="C15:C17"/>
    <mergeCell ref="A18:A25"/>
    <mergeCell ref="B18:B25"/>
    <mergeCell ref="C18:C31"/>
    <mergeCell ref="A26:A31"/>
    <mergeCell ref="B26:B31"/>
    <mergeCell ref="A32:A37"/>
    <mergeCell ref="B32:B37"/>
    <mergeCell ref="C32:C37"/>
    <mergeCell ref="A38:A60"/>
    <mergeCell ref="B38:B60"/>
    <mergeCell ref="C38:C83"/>
    <mergeCell ref="A61:A83"/>
    <mergeCell ref="B61:B83"/>
    <mergeCell ref="A84:A115"/>
    <mergeCell ref="B84:B115"/>
    <mergeCell ref="C84:C115"/>
    <mergeCell ref="B122:G122"/>
    <mergeCell ref="B125:B127"/>
    <mergeCell ref="B128:B129"/>
    <mergeCell ref="A133:G133"/>
    <mergeCell ref="A135:G135"/>
    <mergeCell ref="A137:G137"/>
    <mergeCell ref="A139:G139"/>
    <mergeCell ref="A141:G141"/>
    <mergeCell ref="A143:G143"/>
  </mergeCells>
  <printOptions horizontalCentered="1"/>
  <pageMargins left="0.5118055555555555" right="0.5118055555555555" top="0.5902777777777778" bottom="0.2847222222222222"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53"/>
  </sheetPr>
  <dimension ref="A1:J137"/>
  <sheetViews>
    <sheetView zoomScale="90" zoomScaleNormal="90" workbookViewId="0" topLeftCell="A1">
      <selection activeCell="G5" sqref="G5"/>
    </sheetView>
  </sheetViews>
  <sheetFormatPr defaultColWidth="8.00390625" defaultRowHeight="14.25"/>
  <cols>
    <col min="1" max="1" width="23.875" style="64" customWidth="1"/>
    <col min="2" max="2" width="20.875" style="64" customWidth="1"/>
    <col min="3" max="3" width="26.75390625" style="143" customWidth="1"/>
    <col min="4" max="4" width="7.25390625" style="64" customWidth="1"/>
    <col min="5" max="5" width="9.00390625" style="64" hidden="1" customWidth="1"/>
    <col min="6" max="6" width="20.625" style="64" customWidth="1"/>
    <col min="7" max="7" width="30.625" style="64" customWidth="1"/>
    <col min="8" max="8" width="9.00390625" style="66" customWidth="1"/>
    <col min="9" max="9" width="18.125" style="66" customWidth="1"/>
    <col min="10" max="16384" width="9.00390625" style="66" customWidth="1"/>
  </cols>
  <sheetData>
    <row r="1" spans="1:7" ht="12.75">
      <c r="A1" s="144" t="s">
        <v>733</v>
      </c>
      <c r="B1" s="68"/>
      <c r="C1" s="69"/>
      <c r="D1" s="69"/>
      <c r="E1" s="69"/>
      <c r="F1" s="69"/>
      <c r="G1" s="69"/>
    </row>
    <row r="3" spans="1:7" ht="38.25">
      <c r="A3" s="57" t="s">
        <v>1</v>
      </c>
      <c r="B3" s="57" t="s">
        <v>2</v>
      </c>
      <c r="C3" s="57" t="s">
        <v>3</v>
      </c>
      <c r="D3" s="57" t="s">
        <v>4</v>
      </c>
      <c r="E3" s="145" t="s">
        <v>5</v>
      </c>
      <c r="F3" s="146" t="s">
        <v>544</v>
      </c>
      <c r="G3" s="147" t="s">
        <v>7</v>
      </c>
    </row>
    <row r="4" spans="1:10" ht="12.75" customHeight="1">
      <c r="A4" s="50" t="s">
        <v>540</v>
      </c>
      <c r="B4" s="50" t="s">
        <v>626</v>
      </c>
      <c r="C4" s="50" t="s">
        <v>541</v>
      </c>
      <c r="D4" s="60">
        <v>4.05</v>
      </c>
      <c r="E4" s="60">
        <f aca="true" t="shared" si="0" ref="E4:E5">D4*1/2</f>
        <v>2.025</v>
      </c>
      <c r="F4" s="73"/>
      <c r="G4" s="74"/>
      <c r="I4" s="148"/>
      <c r="J4" s="148"/>
    </row>
    <row r="5" spans="1:10" ht="12.75">
      <c r="A5" s="50" t="s">
        <v>540</v>
      </c>
      <c r="B5" s="50" t="s">
        <v>626</v>
      </c>
      <c r="C5" s="50" t="s">
        <v>73</v>
      </c>
      <c r="D5" s="60">
        <v>3.12</v>
      </c>
      <c r="E5" s="60">
        <f t="shared" si="0"/>
        <v>1.56</v>
      </c>
      <c r="F5" s="73"/>
      <c r="G5" s="74"/>
      <c r="I5" s="76"/>
      <c r="J5" s="77"/>
    </row>
    <row r="6" spans="1:10" ht="12.75">
      <c r="A6" s="50" t="s">
        <v>540</v>
      </c>
      <c r="B6" s="50" t="s">
        <v>626</v>
      </c>
      <c r="C6" s="50" t="s">
        <v>20</v>
      </c>
      <c r="D6" s="60">
        <v>5.65</v>
      </c>
      <c r="E6" s="60">
        <f>D6*1</f>
        <v>5.65</v>
      </c>
      <c r="F6" s="73"/>
      <c r="G6" s="74"/>
      <c r="I6" s="78"/>
      <c r="J6" s="149"/>
    </row>
    <row r="7" spans="1:10" ht="12.75">
      <c r="A7" s="50" t="s">
        <v>734</v>
      </c>
      <c r="B7" s="50" t="s">
        <v>735</v>
      </c>
      <c r="C7" s="50" t="s">
        <v>736</v>
      </c>
      <c r="D7" s="60">
        <v>153.2</v>
      </c>
      <c r="E7" s="60">
        <f aca="true" t="shared" si="1" ref="E7:E13">D7*1/2</f>
        <v>76.6</v>
      </c>
      <c r="F7" s="73"/>
      <c r="G7" s="74"/>
      <c r="I7" s="78"/>
      <c r="J7" s="149"/>
    </row>
    <row r="8" spans="1:10" ht="12.75">
      <c r="A8" s="50" t="s">
        <v>734</v>
      </c>
      <c r="B8" s="50" t="s">
        <v>735</v>
      </c>
      <c r="C8" s="50" t="s">
        <v>541</v>
      </c>
      <c r="D8" s="60">
        <v>7.17</v>
      </c>
      <c r="E8" s="60">
        <f t="shared" si="1"/>
        <v>3.585</v>
      </c>
      <c r="F8" s="73"/>
      <c r="G8" s="74"/>
      <c r="I8" s="78"/>
      <c r="J8" s="149"/>
    </row>
    <row r="9" spans="1:10" ht="12.75">
      <c r="A9" s="50" t="s">
        <v>734</v>
      </c>
      <c r="B9" s="50" t="s">
        <v>735</v>
      </c>
      <c r="C9" s="50" t="s">
        <v>86</v>
      </c>
      <c r="D9" s="60">
        <v>11.14</v>
      </c>
      <c r="E9" s="60">
        <f t="shared" si="1"/>
        <v>5.57</v>
      </c>
      <c r="F9" s="73"/>
      <c r="G9" s="74"/>
      <c r="I9" s="80"/>
      <c r="J9" s="149"/>
    </row>
    <row r="10" spans="1:10" ht="12.75">
      <c r="A10" s="50" t="s">
        <v>734</v>
      </c>
      <c r="B10" s="50" t="s">
        <v>735</v>
      </c>
      <c r="C10" s="150" t="s">
        <v>737</v>
      </c>
      <c r="D10" s="60">
        <v>13.37</v>
      </c>
      <c r="E10" s="60">
        <f t="shared" si="1"/>
        <v>6.685</v>
      </c>
      <c r="F10" s="73"/>
      <c r="G10" s="74"/>
      <c r="J10" s="75"/>
    </row>
    <row r="11" spans="1:10" ht="12.75">
      <c r="A11" s="50" t="s">
        <v>734</v>
      </c>
      <c r="B11" s="50" t="s">
        <v>735</v>
      </c>
      <c r="C11" s="150" t="s">
        <v>738</v>
      </c>
      <c r="D11" s="60">
        <v>19.39</v>
      </c>
      <c r="E11" s="60">
        <f t="shared" si="1"/>
        <v>9.695</v>
      </c>
      <c r="F11" s="73"/>
      <c r="G11" s="74"/>
      <c r="J11" s="75"/>
    </row>
    <row r="12" spans="1:10" ht="12.75">
      <c r="A12" s="50" t="s">
        <v>734</v>
      </c>
      <c r="B12" s="50" t="s">
        <v>735</v>
      </c>
      <c r="C12" s="37" t="s">
        <v>211</v>
      </c>
      <c r="D12" s="151">
        <v>5.6</v>
      </c>
      <c r="E12" s="60">
        <f t="shared" si="1"/>
        <v>2.8</v>
      </c>
      <c r="F12" s="73"/>
      <c r="G12" s="152"/>
      <c r="J12" s="75"/>
    </row>
    <row r="13" spans="1:10" ht="12.75">
      <c r="A13" s="50" t="s">
        <v>734</v>
      </c>
      <c r="B13" s="50" t="s">
        <v>735</v>
      </c>
      <c r="C13" s="37" t="s">
        <v>69</v>
      </c>
      <c r="D13" s="151">
        <v>82.7</v>
      </c>
      <c r="E13" s="60">
        <f t="shared" si="1"/>
        <v>41.35</v>
      </c>
      <c r="F13" s="73"/>
      <c r="G13" s="152"/>
      <c r="J13" s="75"/>
    </row>
    <row r="14" spans="1:8" ht="12.75">
      <c r="A14" s="50" t="s">
        <v>734</v>
      </c>
      <c r="B14" s="50" t="s">
        <v>735</v>
      </c>
      <c r="C14" s="37" t="s">
        <v>135</v>
      </c>
      <c r="D14" s="151">
        <v>9.48</v>
      </c>
      <c r="E14" s="60">
        <f>D14*1/30</f>
        <v>0.316</v>
      </c>
      <c r="F14" s="73"/>
      <c r="G14" s="152"/>
      <c r="H14" s="153"/>
    </row>
    <row r="15" spans="1:7" ht="12.75">
      <c r="A15" s="50" t="s">
        <v>734</v>
      </c>
      <c r="B15" s="50" t="s">
        <v>735</v>
      </c>
      <c r="C15" s="37" t="s">
        <v>11</v>
      </c>
      <c r="D15" s="151">
        <v>25.05</v>
      </c>
      <c r="E15" s="60">
        <f aca="true" t="shared" si="2" ref="E15:E29">D15*1/2</f>
        <v>12.525</v>
      </c>
      <c r="F15" s="73"/>
      <c r="G15" s="152"/>
    </row>
    <row r="16" spans="1:7" ht="12.75">
      <c r="A16" s="50" t="s">
        <v>734</v>
      </c>
      <c r="B16" s="50" t="s">
        <v>735</v>
      </c>
      <c r="C16" s="37" t="s">
        <v>12</v>
      </c>
      <c r="D16" s="151">
        <v>39.67</v>
      </c>
      <c r="E16" s="60">
        <f t="shared" si="2"/>
        <v>19.835</v>
      </c>
      <c r="F16" s="73"/>
      <c r="G16" s="152"/>
    </row>
    <row r="17" spans="1:7" ht="12.75">
      <c r="A17" s="50" t="s">
        <v>734</v>
      </c>
      <c r="B17" s="50" t="s">
        <v>735</v>
      </c>
      <c r="C17" s="37" t="s">
        <v>13</v>
      </c>
      <c r="D17" s="151">
        <v>12.16</v>
      </c>
      <c r="E17" s="60">
        <f t="shared" si="2"/>
        <v>6.08</v>
      </c>
      <c r="F17" s="73"/>
      <c r="G17" s="152"/>
    </row>
    <row r="18" spans="1:7" ht="12.75">
      <c r="A18" s="50" t="s">
        <v>734</v>
      </c>
      <c r="B18" s="50" t="s">
        <v>735</v>
      </c>
      <c r="C18" s="37" t="s">
        <v>14</v>
      </c>
      <c r="D18" s="151">
        <v>39.39</v>
      </c>
      <c r="E18" s="60">
        <f t="shared" si="2"/>
        <v>19.695</v>
      </c>
      <c r="F18" s="73"/>
      <c r="G18" s="152"/>
    </row>
    <row r="19" spans="1:7" ht="12.75">
      <c r="A19" s="50" t="s">
        <v>734</v>
      </c>
      <c r="B19" s="50" t="s">
        <v>735</v>
      </c>
      <c r="C19" s="37" t="s">
        <v>15</v>
      </c>
      <c r="D19" s="151">
        <v>60.11</v>
      </c>
      <c r="E19" s="60">
        <f t="shared" si="2"/>
        <v>30.055</v>
      </c>
      <c r="F19" s="73"/>
      <c r="G19" s="152"/>
    </row>
    <row r="20" spans="1:7" ht="12.75">
      <c r="A20" s="50" t="s">
        <v>734</v>
      </c>
      <c r="B20" s="50" t="s">
        <v>735</v>
      </c>
      <c r="C20" s="37" t="s">
        <v>16</v>
      </c>
      <c r="D20" s="151">
        <v>39.39</v>
      </c>
      <c r="E20" s="60">
        <f t="shared" si="2"/>
        <v>19.695</v>
      </c>
      <c r="F20" s="73"/>
      <c r="G20" s="152"/>
    </row>
    <row r="21" spans="1:7" ht="12.75">
      <c r="A21" s="50" t="s">
        <v>734</v>
      </c>
      <c r="B21" s="50" t="s">
        <v>735</v>
      </c>
      <c r="C21" s="37" t="s">
        <v>45</v>
      </c>
      <c r="D21" s="151">
        <v>50.15</v>
      </c>
      <c r="E21" s="60">
        <f t="shared" si="2"/>
        <v>25.075</v>
      </c>
      <c r="F21" s="73"/>
      <c r="G21" s="152"/>
    </row>
    <row r="22" spans="1:7" ht="12.75">
      <c r="A22" s="50" t="s">
        <v>734</v>
      </c>
      <c r="B22" s="50" t="s">
        <v>735</v>
      </c>
      <c r="C22" s="37" t="s">
        <v>215</v>
      </c>
      <c r="D22" s="151">
        <v>39.39</v>
      </c>
      <c r="E22" s="60">
        <f t="shared" si="2"/>
        <v>19.695</v>
      </c>
      <c r="F22" s="73"/>
      <c r="G22" s="152"/>
    </row>
    <row r="23" spans="1:7" ht="12.75">
      <c r="A23" s="50" t="s">
        <v>734</v>
      </c>
      <c r="B23" s="50" t="s">
        <v>735</v>
      </c>
      <c r="C23" s="37" t="s">
        <v>216</v>
      </c>
      <c r="D23" s="151">
        <v>50.08</v>
      </c>
      <c r="E23" s="60">
        <f t="shared" si="2"/>
        <v>25.04</v>
      </c>
      <c r="F23" s="73"/>
      <c r="G23" s="152"/>
    </row>
    <row r="24" spans="1:7" ht="12.75">
      <c r="A24" s="50" t="s">
        <v>734</v>
      </c>
      <c r="B24" s="50" t="s">
        <v>735</v>
      </c>
      <c r="C24" s="37" t="s">
        <v>217</v>
      </c>
      <c r="D24" s="151">
        <v>40.15</v>
      </c>
      <c r="E24" s="60">
        <f t="shared" si="2"/>
        <v>20.075</v>
      </c>
      <c r="F24" s="73"/>
      <c r="G24" s="152"/>
    </row>
    <row r="25" spans="1:7" ht="12.75">
      <c r="A25" s="50" t="s">
        <v>734</v>
      </c>
      <c r="B25" s="50" t="s">
        <v>735</v>
      </c>
      <c r="C25" s="37" t="s">
        <v>218</v>
      </c>
      <c r="D25" s="151">
        <v>49.82</v>
      </c>
      <c r="E25" s="60">
        <f t="shared" si="2"/>
        <v>24.91</v>
      </c>
      <c r="F25" s="73"/>
      <c r="G25" s="152"/>
    </row>
    <row r="26" spans="1:7" ht="12.75">
      <c r="A26" s="50" t="s">
        <v>734</v>
      </c>
      <c r="B26" s="50" t="s">
        <v>735</v>
      </c>
      <c r="C26" s="37" t="s">
        <v>219</v>
      </c>
      <c r="D26" s="151">
        <v>39.75</v>
      </c>
      <c r="E26" s="60">
        <f t="shared" si="2"/>
        <v>19.875</v>
      </c>
      <c r="F26" s="73"/>
      <c r="G26" s="152"/>
    </row>
    <row r="27" spans="1:7" ht="12.75">
      <c r="A27" s="50" t="s">
        <v>734</v>
      </c>
      <c r="B27" s="50" t="s">
        <v>735</v>
      </c>
      <c r="C27" s="37" t="s">
        <v>739</v>
      </c>
      <c r="D27" s="151">
        <v>10.08</v>
      </c>
      <c r="E27" s="60">
        <f t="shared" si="2"/>
        <v>5.04</v>
      </c>
      <c r="F27" s="73"/>
      <c r="G27" s="152"/>
    </row>
    <row r="28" spans="1:7" ht="12.75">
      <c r="A28" s="50" t="s">
        <v>734</v>
      </c>
      <c r="B28" s="50" t="s">
        <v>735</v>
      </c>
      <c r="C28" s="37" t="s">
        <v>17</v>
      </c>
      <c r="D28" s="154">
        <v>83.86</v>
      </c>
      <c r="E28" s="60">
        <f t="shared" si="2"/>
        <v>41.93</v>
      </c>
      <c r="F28" s="73"/>
      <c r="G28" s="152"/>
    </row>
    <row r="29" spans="1:7" ht="12.75">
      <c r="A29" s="50" t="s">
        <v>734</v>
      </c>
      <c r="B29" s="50" t="s">
        <v>735</v>
      </c>
      <c r="C29" s="37" t="s">
        <v>162</v>
      </c>
      <c r="D29" s="154">
        <v>12.32</v>
      </c>
      <c r="E29" s="60">
        <f t="shared" si="2"/>
        <v>6.16</v>
      </c>
      <c r="F29" s="73"/>
      <c r="G29" s="152"/>
    </row>
    <row r="30" spans="1:8" ht="12.75">
      <c r="A30" s="50" t="s">
        <v>734</v>
      </c>
      <c r="B30" s="50" t="s">
        <v>735</v>
      </c>
      <c r="C30" s="37" t="s">
        <v>54</v>
      </c>
      <c r="D30" s="154">
        <v>4</v>
      </c>
      <c r="E30" s="60">
        <v>0</v>
      </c>
      <c r="F30" s="73"/>
      <c r="G30" s="152"/>
      <c r="H30" s="153"/>
    </row>
    <row r="31" spans="1:7" ht="12.75">
      <c r="A31" s="50" t="s">
        <v>734</v>
      </c>
      <c r="B31" s="50" t="s">
        <v>735</v>
      </c>
      <c r="C31" s="37" t="s">
        <v>395</v>
      </c>
      <c r="D31" s="154">
        <v>62.07</v>
      </c>
      <c r="E31" s="60">
        <f>D31*1/2</f>
        <v>31.035</v>
      </c>
      <c r="F31" s="73"/>
      <c r="G31" s="152"/>
    </row>
    <row r="32" spans="1:7" ht="12.75">
      <c r="A32" s="50" t="s">
        <v>734</v>
      </c>
      <c r="B32" s="50" t="s">
        <v>735</v>
      </c>
      <c r="C32" s="37" t="s">
        <v>740</v>
      </c>
      <c r="D32" s="154">
        <v>4.51</v>
      </c>
      <c r="E32" s="60">
        <f aca="true" t="shared" si="3" ref="E32:E33">D32*1</f>
        <v>4.51</v>
      </c>
      <c r="F32" s="73"/>
      <c r="G32" s="152"/>
    </row>
    <row r="33" spans="1:7" ht="12.75">
      <c r="A33" s="50" t="s">
        <v>734</v>
      </c>
      <c r="B33" s="50" t="s">
        <v>735</v>
      </c>
      <c r="C33" s="37" t="s">
        <v>741</v>
      </c>
      <c r="D33" s="154">
        <v>4.45</v>
      </c>
      <c r="E33" s="60">
        <f t="shared" si="3"/>
        <v>4.45</v>
      </c>
      <c r="F33" s="73"/>
      <c r="G33" s="152"/>
    </row>
    <row r="34" spans="1:7" ht="12.75">
      <c r="A34" s="50" t="s">
        <v>734</v>
      </c>
      <c r="B34" s="50" t="s">
        <v>735</v>
      </c>
      <c r="C34" s="14" t="s">
        <v>742</v>
      </c>
      <c r="D34" s="151">
        <v>11.14</v>
      </c>
      <c r="E34" s="60">
        <f aca="true" t="shared" si="4" ref="E34:E35">D34*2</f>
        <v>22.28</v>
      </c>
      <c r="F34" s="73"/>
      <c r="G34" s="152"/>
    </row>
    <row r="35" spans="1:7" ht="12.75">
      <c r="A35" s="50" t="s">
        <v>734</v>
      </c>
      <c r="B35" s="50" t="s">
        <v>735</v>
      </c>
      <c r="C35" s="14" t="s">
        <v>743</v>
      </c>
      <c r="D35" s="151">
        <v>18.65</v>
      </c>
      <c r="E35" s="60">
        <f t="shared" si="4"/>
        <v>37.3</v>
      </c>
      <c r="F35" s="73"/>
      <c r="G35" s="152"/>
    </row>
    <row r="36" spans="1:7" ht="12.75">
      <c r="A36" s="50" t="s">
        <v>734</v>
      </c>
      <c r="B36" s="50" t="s">
        <v>735</v>
      </c>
      <c r="C36" s="14" t="s">
        <v>744</v>
      </c>
      <c r="D36" s="151">
        <v>4.03</v>
      </c>
      <c r="E36" s="60">
        <f>D36*1</f>
        <v>4.03</v>
      </c>
      <c r="F36" s="73"/>
      <c r="G36" s="152"/>
    </row>
    <row r="37" spans="1:7" ht="12.75">
      <c r="A37" s="50" t="s">
        <v>734</v>
      </c>
      <c r="B37" s="50" t="s">
        <v>745</v>
      </c>
      <c r="C37" s="37" t="s">
        <v>746</v>
      </c>
      <c r="D37" s="154">
        <v>14.4</v>
      </c>
      <c r="E37" s="154">
        <f aca="true" t="shared" si="5" ref="E37:E43">D37*1/2</f>
        <v>7.2</v>
      </c>
      <c r="F37" s="73"/>
      <c r="G37" s="152"/>
    </row>
    <row r="38" spans="1:7" ht="12.75">
      <c r="A38" s="50" t="s">
        <v>734</v>
      </c>
      <c r="B38" s="50" t="s">
        <v>745</v>
      </c>
      <c r="C38" s="37" t="s">
        <v>747</v>
      </c>
      <c r="D38" s="154">
        <v>20.3</v>
      </c>
      <c r="E38" s="154">
        <f t="shared" si="5"/>
        <v>10.15</v>
      </c>
      <c r="F38" s="73"/>
      <c r="G38" s="152"/>
    </row>
    <row r="39" spans="1:7" ht="12.75">
      <c r="A39" s="50" t="s">
        <v>734</v>
      </c>
      <c r="B39" s="50" t="s">
        <v>745</v>
      </c>
      <c r="C39" s="37" t="s">
        <v>748</v>
      </c>
      <c r="D39" s="154">
        <v>31.02</v>
      </c>
      <c r="E39" s="154">
        <f t="shared" si="5"/>
        <v>15.51</v>
      </c>
      <c r="F39" s="73"/>
      <c r="G39" s="152"/>
    </row>
    <row r="40" spans="1:7" ht="12.75">
      <c r="A40" s="50" t="s">
        <v>734</v>
      </c>
      <c r="B40" s="50" t="s">
        <v>745</v>
      </c>
      <c r="C40" s="37" t="s">
        <v>749</v>
      </c>
      <c r="D40" s="154">
        <v>17.46</v>
      </c>
      <c r="E40" s="154">
        <f t="shared" si="5"/>
        <v>8.73</v>
      </c>
      <c r="F40" s="73"/>
      <c r="G40" s="152"/>
    </row>
    <row r="41" spans="1:7" ht="12.75">
      <c r="A41" s="50" t="s">
        <v>734</v>
      </c>
      <c r="B41" s="50" t="s">
        <v>745</v>
      </c>
      <c r="C41" s="37" t="s">
        <v>668</v>
      </c>
      <c r="D41" s="154">
        <v>35.33</v>
      </c>
      <c r="E41" s="154">
        <f t="shared" si="5"/>
        <v>17.665</v>
      </c>
      <c r="F41" s="73"/>
      <c r="G41" s="152"/>
    </row>
    <row r="42" spans="1:7" ht="12.75">
      <c r="A42" s="50" t="s">
        <v>734</v>
      </c>
      <c r="B42" s="50" t="s">
        <v>745</v>
      </c>
      <c r="C42" s="37" t="s">
        <v>17</v>
      </c>
      <c r="D42" s="154">
        <v>15.97</v>
      </c>
      <c r="E42" s="154">
        <f t="shared" si="5"/>
        <v>7.985</v>
      </c>
      <c r="F42" s="73"/>
      <c r="G42" s="152"/>
    </row>
    <row r="43" spans="1:7" ht="12.75">
      <c r="A43" s="50" t="s">
        <v>734</v>
      </c>
      <c r="B43" s="50" t="s">
        <v>745</v>
      </c>
      <c r="C43" s="37" t="s">
        <v>750</v>
      </c>
      <c r="D43" s="154">
        <v>19.85</v>
      </c>
      <c r="E43" s="154">
        <f t="shared" si="5"/>
        <v>9.925</v>
      </c>
      <c r="F43" s="73"/>
      <c r="G43" s="152"/>
    </row>
    <row r="44" spans="1:7" ht="12.75">
      <c r="A44" s="50" t="s">
        <v>734</v>
      </c>
      <c r="B44" s="50" t="s">
        <v>745</v>
      </c>
      <c r="C44" s="14" t="s">
        <v>751</v>
      </c>
      <c r="D44" s="151">
        <v>1.82</v>
      </c>
      <c r="E44" s="151">
        <f aca="true" t="shared" si="6" ref="E44:E45">D44*1</f>
        <v>1.82</v>
      </c>
      <c r="F44" s="73"/>
      <c r="G44" s="152"/>
    </row>
    <row r="45" spans="1:7" ht="12.75">
      <c r="A45" s="50" t="s">
        <v>734</v>
      </c>
      <c r="B45" s="50" t="s">
        <v>745</v>
      </c>
      <c r="C45" s="14" t="s">
        <v>752</v>
      </c>
      <c r="D45" s="151">
        <v>1.96</v>
      </c>
      <c r="E45" s="151">
        <f t="shared" si="6"/>
        <v>1.96</v>
      </c>
      <c r="F45" s="73"/>
      <c r="G45" s="152"/>
    </row>
    <row r="46" spans="1:8" ht="12.75">
      <c r="A46" s="50" t="s">
        <v>117</v>
      </c>
      <c r="B46" s="50" t="s">
        <v>535</v>
      </c>
      <c r="C46" s="37" t="s">
        <v>753</v>
      </c>
      <c r="D46" s="154">
        <v>121.09</v>
      </c>
      <c r="E46" s="154">
        <f aca="true" t="shared" si="7" ref="E46:E48">D46*1/2</f>
        <v>60.545</v>
      </c>
      <c r="F46" s="73"/>
      <c r="G46" s="152"/>
      <c r="H46" s="153"/>
    </row>
    <row r="47" spans="1:8" ht="12.75">
      <c r="A47" s="50" t="s">
        <v>117</v>
      </c>
      <c r="B47" s="50" t="s">
        <v>535</v>
      </c>
      <c r="C47" s="37" t="s">
        <v>672</v>
      </c>
      <c r="D47" s="151">
        <v>7.07</v>
      </c>
      <c r="E47" s="154">
        <f t="shared" si="7"/>
        <v>3.535</v>
      </c>
      <c r="F47" s="73"/>
      <c r="G47" s="152"/>
      <c r="H47" s="153"/>
    </row>
    <row r="48" spans="1:7" ht="12.75">
      <c r="A48" s="50" t="s">
        <v>117</v>
      </c>
      <c r="B48" s="50" t="s">
        <v>535</v>
      </c>
      <c r="C48" s="37" t="s">
        <v>665</v>
      </c>
      <c r="D48" s="151">
        <v>110.29</v>
      </c>
      <c r="E48" s="154">
        <f t="shared" si="7"/>
        <v>55.145</v>
      </c>
      <c r="F48" s="73"/>
      <c r="G48" s="152"/>
    </row>
    <row r="49" spans="1:7" ht="12.75">
      <c r="A49" s="50" t="s">
        <v>117</v>
      </c>
      <c r="B49" s="50" t="s">
        <v>535</v>
      </c>
      <c r="C49" s="37" t="s">
        <v>754</v>
      </c>
      <c r="D49" s="151">
        <v>17.5</v>
      </c>
      <c r="E49" s="151" t="s">
        <v>321</v>
      </c>
      <c r="F49" s="73"/>
      <c r="G49" s="152"/>
    </row>
    <row r="50" spans="1:7" ht="12.75">
      <c r="A50" s="50" t="s">
        <v>117</v>
      </c>
      <c r="B50" s="50" t="s">
        <v>535</v>
      </c>
      <c r="C50" s="37" t="s">
        <v>755</v>
      </c>
      <c r="D50" s="151">
        <v>19</v>
      </c>
      <c r="E50" s="151">
        <f aca="true" t="shared" si="8" ref="E50:E51">D50*1/2</f>
        <v>9.5</v>
      </c>
      <c r="F50" s="73"/>
      <c r="G50" s="152"/>
    </row>
    <row r="51" spans="1:7" ht="12.75">
      <c r="A51" s="50" t="s">
        <v>117</v>
      </c>
      <c r="B51" s="50" t="s">
        <v>535</v>
      </c>
      <c r="C51" s="37" t="s">
        <v>667</v>
      </c>
      <c r="D51" s="151">
        <v>16.97</v>
      </c>
      <c r="E51" s="151">
        <f t="shared" si="8"/>
        <v>8.485</v>
      </c>
      <c r="F51" s="73"/>
      <c r="G51" s="152"/>
    </row>
    <row r="52" spans="1:7" ht="12.75">
      <c r="A52" s="50" t="s">
        <v>117</v>
      </c>
      <c r="B52" s="50" t="s">
        <v>535</v>
      </c>
      <c r="C52" s="37" t="s">
        <v>756</v>
      </c>
      <c r="D52" s="151">
        <v>14.52</v>
      </c>
      <c r="E52" s="151">
        <f>D52*1</f>
        <v>14.52</v>
      </c>
      <c r="F52" s="73"/>
      <c r="G52" s="152"/>
    </row>
    <row r="53" spans="1:7" ht="12.75">
      <c r="A53" s="50" t="s">
        <v>117</v>
      </c>
      <c r="B53" s="50" t="s">
        <v>535</v>
      </c>
      <c r="C53" s="37" t="s">
        <v>669</v>
      </c>
      <c r="D53" s="151">
        <v>21.5</v>
      </c>
      <c r="E53" s="151">
        <f aca="true" t="shared" si="9" ref="E53:E54">D53*1/2</f>
        <v>10.75</v>
      </c>
      <c r="F53" s="73"/>
      <c r="G53" s="152"/>
    </row>
    <row r="54" spans="1:7" ht="12.75">
      <c r="A54" s="50" t="s">
        <v>117</v>
      </c>
      <c r="B54" s="50" t="s">
        <v>535</v>
      </c>
      <c r="C54" s="37" t="s">
        <v>757</v>
      </c>
      <c r="D54" s="151">
        <v>12.58</v>
      </c>
      <c r="E54" s="151">
        <f t="shared" si="9"/>
        <v>6.29</v>
      </c>
      <c r="F54" s="73"/>
      <c r="G54" s="152"/>
    </row>
    <row r="55" spans="1:7" ht="12.75">
      <c r="A55" s="50" t="s">
        <v>117</v>
      </c>
      <c r="B55" s="50" t="s">
        <v>535</v>
      </c>
      <c r="C55" s="37" t="s">
        <v>758</v>
      </c>
      <c r="D55" s="151">
        <v>12.6</v>
      </c>
      <c r="E55" s="151">
        <f aca="true" t="shared" si="10" ref="E55:E56">D55*1</f>
        <v>12.6</v>
      </c>
      <c r="F55" s="73"/>
      <c r="G55" s="152"/>
    </row>
    <row r="56" spans="1:7" ht="12.75">
      <c r="A56" s="50" t="s">
        <v>117</v>
      </c>
      <c r="B56" s="50" t="s">
        <v>535</v>
      </c>
      <c r="C56" s="14" t="s">
        <v>117</v>
      </c>
      <c r="D56" s="151">
        <v>239.24</v>
      </c>
      <c r="E56" s="151">
        <f t="shared" si="10"/>
        <v>239.24</v>
      </c>
      <c r="F56" s="73"/>
      <c r="G56" s="152"/>
    </row>
    <row r="57" spans="1:7" ht="12.75">
      <c r="A57" s="50" t="s">
        <v>117</v>
      </c>
      <c r="B57" s="50" t="s">
        <v>535</v>
      </c>
      <c r="C57" s="14" t="s">
        <v>115</v>
      </c>
      <c r="D57" s="151">
        <v>31.27</v>
      </c>
      <c r="E57" s="151">
        <f aca="true" t="shared" si="11" ref="E57:E63">D57*2</f>
        <v>62.54</v>
      </c>
      <c r="F57" s="73"/>
      <c r="G57" s="152"/>
    </row>
    <row r="58" spans="1:7" ht="12.75">
      <c r="A58" s="50" t="s">
        <v>117</v>
      </c>
      <c r="B58" s="50" t="s">
        <v>535</v>
      </c>
      <c r="C58" s="14" t="s">
        <v>67</v>
      </c>
      <c r="D58" s="151">
        <v>47</v>
      </c>
      <c r="E58" s="151">
        <f t="shared" si="11"/>
        <v>94</v>
      </c>
      <c r="F58" s="73"/>
      <c r="G58" s="152"/>
    </row>
    <row r="59" spans="1:7" ht="12.75">
      <c r="A59" s="50" t="s">
        <v>117</v>
      </c>
      <c r="B59" s="50" t="s">
        <v>535</v>
      </c>
      <c r="C59" s="14" t="s">
        <v>759</v>
      </c>
      <c r="D59" s="151">
        <v>9.73</v>
      </c>
      <c r="E59" s="151">
        <f t="shared" si="11"/>
        <v>19.46</v>
      </c>
      <c r="F59" s="73"/>
      <c r="G59" s="152"/>
    </row>
    <row r="60" spans="1:7" ht="12.75">
      <c r="A60" s="50" t="s">
        <v>117</v>
      </c>
      <c r="B60" s="50" t="s">
        <v>535</v>
      </c>
      <c r="C60" s="14" t="s">
        <v>760</v>
      </c>
      <c r="D60" s="151">
        <v>9.71</v>
      </c>
      <c r="E60" s="151">
        <f t="shared" si="11"/>
        <v>19.42</v>
      </c>
      <c r="F60" s="73"/>
      <c r="G60" s="152"/>
    </row>
    <row r="61" spans="1:7" ht="12.75">
      <c r="A61" s="50" t="s">
        <v>117</v>
      </c>
      <c r="B61" s="50" t="s">
        <v>535</v>
      </c>
      <c r="C61" s="14" t="s">
        <v>761</v>
      </c>
      <c r="D61" s="151">
        <v>3.82</v>
      </c>
      <c r="E61" s="151">
        <f t="shared" si="11"/>
        <v>7.64</v>
      </c>
      <c r="F61" s="73"/>
      <c r="G61" s="152"/>
    </row>
    <row r="62" spans="1:7" ht="12.75">
      <c r="A62" s="50" t="s">
        <v>117</v>
      </c>
      <c r="B62" s="50" t="s">
        <v>535</v>
      </c>
      <c r="C62" s="14" t="s">
        <v>762</v>
      </c>
      <c r="D62" s="151">
        <v>4.05</v>
      </c>
      <c r="E62" s="151">
        <f t="shared" si="11"/>
        <v>8.1</v>
      </c>
      <c r="F62" s="73"/>
      <c r="G62" s="152"/>
    </row>
    <row r="63" spans="1:7" ht="12.75">
      <c r="A63" s="50" t="s">
        <v>117</v>
      </c>
      <c r="B63" s="50" t="s">
        <v>535</v>
      </c>
      <c r="C63" s="14" t="s">
        <v>326</v>
      </c>
      <c r="D63" s="151">
        <v>9.18</v>
      </c>
      <c r="E63" s="151">
        <f t="shared" si="11"/>
        <v>18.36</v>
      </c>
      <c r="F63" s="73"/>
      <c r="G63" s="152"/>
    </row>
    <row r="64" spans="1:8" ht="12.75">
      <c r="A64" s="50" t="s">
        <v>117</v>
      </c>
      <c r="B64" s="50" t="s">
        <v>535</v>
      </c>
      <c r="C64" s="14" t="s">
        <v>34</v>
      </c>
      <c r="D64" s="151">
        <v>9.18</v>
      </c>
      <c r="E64" s="151">
        <f aca="true" t="shared" si="12" ref="E64:E65">D64*1/30</f>
        <v>0.306</v>
      </c>
      <c r="F64" s="73"/>
      <c r="G64" s="152"/>
      <c r="H64" s="153"/>
    </row>
    <row r="65" spans="1:8" ht="12.75">
      <c r="A65" s="50" t="s">
        <v>117</v>
      </c>
      <c r="B65" s="50" t="s">
        <v>535</v>
      </c>
      <c r="C65" s="14" t="s">
        <v>34</v>
      </c>
      <c r="D65" s="151">
        <v>3.52</v>
      </c>
      <c r="E65" s="151">
        <f t="shared" si="12"/>
        <v>0.11733333333333333</v>
      </c>
      <c r="F65" s="73"/>
      <c r="G65" s="152"/>
      <c r="H65" s="153"/>
    </row>
    <row r="66" spans="1:7" ht="12.75">
      <c r="A66" s="50" t="s">
        <v>117</v>
      </c>
      <c r="B66" s="50" t="s">
        <v>535</v>
      </c>
      <c r="C66" s="14" t="s">
        <v>73</v>
      </c>
      <c r="D66" s="151">
        <v>7</v>
      </c>
      <c r="E66" s="151">
        <f>D66*1/2</f>
        <v>3.5</v>
      </c>
      <c r="F66" s="73"/>
      <c r="G66" s="152"/>
    </row>
    <row r="67" spans="1:7" ht="12.75">
      <c r="A67" s="50" t="s">
        <v>763</v>
      </c>
      <c r="B67" s="50" t="s">
        <v>539</v>
      </c>
      <c r="C67" s="14" t="s">
        <v>11</v>
      </c>
      <c r="D67" s="151">
        <v>59.66</v>
      </c>
      <c r="E67" s="151">
        <f aca="true" t="shared" si="13" ref="E67:E68">D67*1</f>
        <v>59.66</v>
      </c>
      <c r="F67" s="73"/>
      <c r="G67" s="152"/>
    </row>
    <row r="68" spans="1:7" ht="12.75">
      <c r="A68" s="50" t="s">
        <v>763</v>
      </c>
      <c r="B68" s="50" t="s">
        <v>539</v>
      </c>
      <c r="C68" s="14" t="s">
        <v>12</v>
      </c>
      <c r="D68" s="151">
        <v>59.71</v>
      </c>
      <c r="E68" s="151">
        <f t="shared" si="13"/>
        <v>59.71</v>
      </c>
      <c r="F68" s="73"/>
      <c r="G68" s="152"/>
    </row>
    <row r="69" spans="1:7" ht="12.75">
      <c r="A69" s="50" t="s">
        <v>763</v>
      </c>
      <c r="B69" s="50" t="s">
        <v>539</v>
      </c>
      <c r="C69" s="14" t="s">
        <v>13</v>
      </c>
      <c r="D69" s="151">
        <v>59.86</v>
      </c>
      <c r="E69" s="151">
        <f aca="true" t="shared" si="14" ref="E69:E70">D69*2</f>
        <v>119.72</v>
      </c>
      <c r="F69" s="73"/>
      <c r="G69" s="152"/>
    </row>
    <row r="70" spans="1:7" ht="12.75">
      <c r="A70" s="50" t="s">
        <v>763</v>
      </c>
      <c r="B70" s="50" t="s">
        <v>539</v>
      </c>
      <c r="C70" s="14" t="s">
        <v>14</v>
      </c>
      <c r="D70" s="151">
        <v>59.8</v>
      </c>
      <c r="E70" s="151">
        <f t="shared" si="14"/>
        <v>119.6</v>
      </c>
      <c r="F70" s="73"/>
      <c r="G70" s="152"/>
    </row>
    <row r="71" spans="1:7" ht="12.75">
      <c r="A71" s="50" t="s">
        <v>763</v>
      </c>
      <c r="B71" s="50" t="s">
        <v>539</v>
      </c>
      <c r="C71" s="14" t="s">
        <v>17</v>
      </c>
      <c r="D71" s="151">
        <v>113.94</v>
      </c>
      <c r="E71" s="151">
        <f>D71*1</f>
        <v>113.94</v>
      </c>
      <c r="F71" s="73"/>
      <c r="G71" s="152"/>
    </row>
    <row r="72" spans="1:8" ht="12.75">
      <c r="A72" s="50" t="s">
        <v>764</v>
      </c>
      <c r="B72" s="50" t="s">
        <v>165</v>
      </c>
      <c r="C72" s="37" t="s">
        <v>765</v>
      </c>
      <c r="D72" s="154">
        <v>53.71</v>
      </c>
      <c r="E72" s="154">
        <f aca="true" t="shared" si="15" ref="E72:E97">D72*1/2</f>
        <v>26.855</v>
      </c>
      <c r="F72" s="73"/>
      <c r="G72" s="152"/>
      <c r="H72" s="153"/>
    </row>
    <row r="73" spans="1:7" ht="12.75">
      <c r="A73" s="50" t="s">
        <v>764</v>
      </c>
      <c r="B73" s="50" t="s">
        <v>165</v>
      </c>
      <c r="C73" s="37" t="s">
        <v>766</v>
      </c>
      <c r="D73" s="154">
        <v>8.25</v>
      </c>
      <c r="E73" s="154">
        <f t="shared" si="15"/>
        <v>4.125</v>
      </c>
      <c r="F73" s="73"/>
      <c r="G73" s="152"/>
    </row>
    <row r="74" spans="1:7" ht="12.75">
      <c r="A74" s="50" t="s">
        <v>764</v>
      </c>
      <c r="B74" s="50" t="s">
        <v>165</v>
      </c>
      <c r="C74" s="37" t="s">
        <v>767</v>
      </c>
      <c r="D74" s="154">
        <v>8.25</v>
      </c>
      <c r="E74" s="154">
        <f t="shared" si="15"/>
        <v>4.125</v>
      </c>
      <c r="F74" s="73"/>
      <c r="G74" s="152"/>
    </row>
    <row r="75" spans="1:7" ht="12.75">
      <c r="A75" s="50" t="s">
        <v>764</v>
      </c>
      <c r="B75" s="50" t="s">
        <v>165</v>
      </c>
      <c r="C75" s="37" t="s">
        <v>768</v>
      </c>
      <c r="D75" s="154">
        <v>7.2</v>
      </c>
      <c r="E75" s="154">
        <f t="shared" si="15"/>
        <v>3.6</v>
      </c>
      <c r="F75" s="73"/>
      <c r="G75" s="152"/>
    </row>
    <row r="76" spans="1:7" ht="12.75">
      <c r="A76" s="50" t="s">
        <v>764</v>
      </c>
      <c r="B76" s="50" t="s">
        <v>165</v>
      </c>
      <c r="C76" s="37" t="s">
        <v>17</v>
      </c>
      <c r="D76" s="154">
        <v>26.36</v>
      </c>
      <c r="E76" s="154">
        <f t="shared" si="15"/>
        <v>13.18</v>
      </c>
      <c r="F76" s="73"/>
      <c r="G76" s="152"/>
    </row>
    <row r="77" spans="1:8" ht="12.75">
      <c r="A77" s="50" t="s">
        <v>769</v>
      </c>
      <c r="B77" s="50" t="s">
        <v>112</v>
      </c>
      <c r="C77" s="37" t="s">
        <v>181</v>
      </c>
      <c r="D77" s="154">
        <v>14.2</v>
      </c>
      <c r="E77" s="154">
        <f t="shared" si="15"/>
        <v>7.1</v>
      </c>
      <c r="F77" s="73"/>
      <c r="G77" s="152"/>
      <c r="H77" s="153"/>
    </row>
    <row r="78" spans="1:7" ht="12.75">
      <c r="A78" s="50" t="s">
        <v>769</v>
      </c>
      <c r="B78" s="50" t="s">
        <v>112</v>
      </c>
      <c r="C78" s="37" t="s">
        <v>182</v>
      </c>
      <c r="D78" s="154">
        <v>14.2</v>
      </c>
      <c r="E78" s="154">
        <f t="shared" si="15"/>
        <v>7.1</v>
      </c>
      <c r="F78" s="73"/>
      <c r="G78" s="152"/>
    </row>
    <row r="79" spans="1:7" ht="12.75">
      <c r="A79" s="50" t="s">
        <v>769</v>
      </c>
      <c r="B79" s="50" t="s">
        <v>112</v>
      </c>
      <c r="C79" s="37" t="s">
        <v>183</v>
      </c>
      <c r="D79" s="154">
        <v>14.16</v>
      </c>
      <c r="E79" s="154">
        <f t="shared" si="15"/>
        <v>7.08</v>
      </c>
      <c r="F79" s="73"/>
      <c r="G79" s="152"/>
    </row>
    <row r="80" spans="1:7" ht="12.75">
      <c r="A80" s="50" t="s">
        <v>769</v>
      </c>
      <c r="B80" s="50" t="s">
        <v>112</v>
      </c>
      <c r="C80" s="37" t="s">
        <v>184</v>
      </c>
      <c r="D80" s="154">
        <v>14.07</v>
      </c>
      <c r="E80" s="154">
        <f t="shared" si="15"/>
        <v>7.035</v>
      </c>
      <c r="F80" s="73"/>
      <c r="G80" s="152"/>
    </row>
    <row r="81" spans="1:7" ht="12.75">
      <c r="A81" s="50" t="s">
        <v>769</v>
      </c>
      <c r="B81" s="50" t="s">
        <v>112</v>
      </c>
      <c r="C81" s="37" t="s">
        <v>185</v>
      </c>
      <c r="D81" s="154">
        <v>14.13</v>
      </c>
      <c r="E81" s="154">
        <f t="shared" si="15"/>
        <v>7.065</v>
      </c>
      <c r="F81" s="73"/>
      <c r="G81" s="152"/>
    </row>
    <row r="82" spans="1:7" ht="12.75">
      <c r="A82" s="50" t="s">
        <v>769</v>
      </c>
      <c r="B82" s="50" t="s">
        <v>112</v>
      </c>
      <c r="C82" s="37" t="s">
        <v>186</v>
      </c>
      <c r="D82" s="154">
        <v>14.13</v>
      </c>
      <c r="E82" s="154">
        <f t="shared" si="15"/>
        <v>7.065</v>
      </c>
      <c r="F82" s="73"/>
      <c r="G82" s="152"/>
    </row>
    <row r="83" spans="1:7" ht="12.75">
      <c r="A83" s="50" t="s">
        <v>769</v>
      </c>
      <c r="B83" s="50" t="s">
        <v>112</v>
      </c>
      <c r="C83" s="37" t="s">
        <v>187</v>
      </c>
      <c r="D83" s="154">
        <v>14.13</v>
      </c>
      <c r="E83" s="154">
        <f t="shared" si="15"/>
        <v>7.065</v>
      </c>
      <c r="F83" s="73"/>
      <c r="G83" s="152"/>
    </row>
    <row r="84" spans="1:7" ht="12.75">
      <c r="A84" s="50" t="s">
        <v>769</v>
      </c>
      <c r="B84" s="50" t="s">
        <v>112</v>
      </c>
      <c r="C84" s="37" t="s">
        <v>188</v>
      </c>
      <c r="D84" s="154">
        <v>14.13</v>
      </c>
      <c r="E84" s="154">
        <f t="shared" si="15"/>
        <v>7.065</v>
      </c>
      <c r="F84" s="73"/>
      <c r="G84" s="152"/>
    </row>
    <row r="85" spans="1:7" ht="12.75">
      <c r="A85" s="50" t="s">
        <v>769</v>
      </c>
      <c r="B85" s="50" t="s">
        <v>112</v>
      </c>
      <c r="C85" s="37" t="s">
        <v>17</v>
      </c>
      <c r="D85" s="154">
        <v>24.61</v>
      </c>
      <c r="E85" s="154">
        <f t="shared" si="15"/>
        <v>12.305</v>
      </c>
      <c r="F85" s="73"/>
      <c r="G85" s="152"/>
    </row>
    <row r="86" spans="1:7" ht="12.75">
      <c r="A86" s="50" t="s">
        <v>770</v>
      </c>
      <c r="B86" s="50" t="s">
        <v>97</v>
      </c>
      <c r="C86" s="37" t="s">
        <v>72</v>
      </c>
      <c r="D86" s="154">
        <v>55.36</v>
      </c>
      <c r="E86" s="154">
        <f t="shared" si="15"/>
        <v>27.68</v>
      </c>
      <c r="F86" s="73"/>
      <c r="G86" s="152"/>
    </row>
    <row r="87" spans="1:7" ht="12.75">
      <c r="A87" s="50" t="s">
        <v>770</v>
      </c>
      <c r="B87" s="50" t="s">
        <v>97</v>
      </c>
      <c r="C87" s="37" t="s">
        <v>771</v>
      </c>
      <c r="D87" s="154">
        <v>54.45</v>
      </c>
      <c r="E87" s="154">
        <f t="shared" si="15"/>
        <v>27.225</v>
      </c>
      <c r="F87" s="73"/>
      <c r="G87" s="152"/>
    </row>
    <row r="88" spans="1:7" ht="12.75">
      <c r="A88" s="50" t="s">
        <v>770</v>
      </c>
      <c r="B88" s="50" t="s">
        <v>97</v>
      </c>
      <c r="C88" s="37" t="s">
        <v>772</v>
      </c>
      <c r="D88" s="154">
        <v>109.81</v>
      </c>
      <c r="E88" s="154">
        <f t="shared" si="15"/>
        <v>54.905</v>
      </c>
      <c r="F88" s="73"/>
      <c r="G88" s="152"/>
    </row>
    <row r="89" spans="1:7" ht="12.75">
      <c r="A89" s="50" t="s">
        <v>770</v>
      </c>
      <c r="B89" s="50" t="s">
        <v>97</v>
      </c>
      <c r="C89" s="37" t="s">
        <v>773</v>
      </c>
      <c r="D89" s="154">
        <v>14.26</v>
      </c>
      <c r="E89" s="154">
        <f t="shared" si="15"/>
        <v>7.13</v>
      </c>
      <c r="F89" s="73"/>
      <c r="G89" s="152"/>
    </row>
    <row r="90" spans="1:7" ht="12.75">
      <c r="A90" s="50" t="s">
        <v>770</v>
      </c>
      <c r="B90" s="50" t="s">
        <v>97</v>
      </c>
      <c r="C90" s="37" t="s">
        <v>774</v>
      </c>
      <c r="D90" s="154">
        <v>6.2</v>
      </c>
      <c r="E90" s="154">
        <f t="shared" si="15"/>
        <v>3.1</v>
      </c>
      <c r="F90" s="73"/>
      <c r="G90" s="152"/>
    </row>
    <row r="91" spans="1:7" ht="12.75">
      <c r="A91" s="50" t="s">
        <v>770</v>
      </c>
      <c r="B91" s="50" t="s">
        <v>97</v>
      </c>
      <c r="C91" s="37" t="s">
        <v>67</v>
      </c>
      <c r="D91" s="154">
        <v>8.25</v>
      </c>
      <c r="E91" s="154">
        <f t="shared" si="15"/>
        <v>4.125</v>
      </c>
      <c r="F91" s="73"/>
      <c r="G91" s="152"/>
    </row>
    <row r="92" spans="1:7" ht="12.75">
      <c r="A92" s="50" t="s">
        <v>770</v>
      </c>
      <c r="B92" s="50" t="s">
        <v>97</v>
      </c>
      <c r="C92" s="37" t="s">
        <v>775</v>
      </c>
      <c r="D92" s="154">
        <v>23.29</v>
      </c>
      <c r="E92" s="154">
        <f t="shared" si="15"/>
        <v>11.645</v>
      </c>
      <c r="F92" s="73"/>
      <c r="G92" s="152"/>
    </row>
    <row r="93" spans="1:7" ht="12.75">
      <c r="A93" s="50" t="s">
        <v>770</v>
      </c>
      <c r="B93" s="50" t="s">
        <v>97</v>
      </c>
      <c r="C93" s="37" t="s">
        <v>776</v>
      </c>
      <c r="D93" s="154">
        <v>15.59</v>
      </c>
      <c r="E93" s="154">
        <f t="shared" si="15"/>
        <v>7.795</v>
      </c>
      <c r="F93" s="73"/>
      <c r="G93" s="152"/>
    </row>
    <row r="94" spans="1:7" ht="12.75">
      <c r="A94" s="50" t="s">
        <v>770</v>
      </c>
      <c r="B94" s="50" t="s">
        <v>97</v>
      </c>
      <c r="C94" s="37" t="s">
        <v>777</v>
      </c>
      <c r="D94" s="154">
        <v>9.5</v>
      </c>
      <c r="E94" s="154">
        <f t="shared" si="15"/>
        <v>4.75</v>
      </c>
      <c r="F94" s="73"/>
      <c r="G94" s="152"/>
    </row>
    <row r="95" spans="1:7" ht="12.75">
      <c r="A95" s="50" t="s">
        <v>770</v>
      </c>
      <c r="B95" s="50" t="s">
        <v>97</v>
      </c>
      <c r="C95" s="37" t="s">
        <v>778</v>
      </c>
      <c r="D95" s="154">
        <v>16.81</v>
      </c>
      <c r="E95" s="154">
        <f t="shared" si="15"/>
        <v>8.405</v>
      </c>
      <c r="F95" s="73"/>
      <c r="G95" s="152"/>
    </row>
    <row r="96" spans="1:7" ht="12.75">
      <c r="A96" s="50" t="s">
        <v>770</v>
      </c>
      <c r="B96" s="50" t="s">
        <v>97</v>
      </c>
      <c r="C96" s="37" t="s">
        <v>211</v>
      </c>
      <c r="D96" s="154">
        <v>5.89</v>
      </c>
      <c r="E96" s="154">
        <f t="shared" si="15"/>
        <v>2.945</v>
      </c>
      <c r="F96" s="73"/>
      <c r="G96" s="152"/>
    </row>
    <row r="97" spans="1:7" ht="12.75">
      <c r="A97" s="50" t="s">
        <v>770</v>
      </c>
      <c r="B97" s="50" t="s">
        <v>97</v>
      </c>
      <c r="C97" s="37" t="s">
        <v>134</v>
      </c>
      <c r="D97" s="154">
        <v>31.46</v>
      </c>
      <c r="E97" s="154">
        <f t="shared" si="15"/>
        <v>15.73</v>
      </c>
      <c r="F97" s="73"/>
      <c r="G97" s="152"/>
    </row>
    <row r="98" spans="1:7" ht="12.75">
      <c r="A98" s="50" t="s">
        <v>770</v>
      </c>
      <c r="B98" s="50" t="s">
        <v>97</v>
      </c>
      <c r="C98" s="37" t="s">
        <v>779</v>
      </c>
      <c r="D98" s="154">
        <v>6.75</v>
      </c>
      <c r="E98" s="154">
        <f>D98*1/30</f>
        <v>0.225</v>
      </c>
      <c r="F98" s="73"/>
      <c r="G98" s="152"/>
    </row>
    <row r="99" spans="1:7" ht="12.75">
      <c r="A99" s="50" t="s">
        <v>770</v>
      </c>
      <c r="B99" s="50" t="s">
        <v>97</v>
      </c>
      <c r="C99" s="37" t="s">
        <v>73</v>
      </c>
      <c r="D99" s="154">
        <v>19.8</v>
      </c>
      <c r="E99" s="154">
        <f aca="true" t="shared" si="16" ref="E99:E100">D99*1/2</f>
        <v>9.9</v>
      </c>
      <c r="F99" s="73"/>
      <c r="G99" s="152"/>
    </row>
    <row r="100" spans="1:7" ht="12.75">
      <c r="A100" s="50" t="s">
        <v>770</v>
      </c>
      <c r="B100" s="50" t="s">
        <v>97</v>
      </c>
      <c r="C100" s="37" t="s">
        <v>17</v>
      </c>
      <c r="D100" s="154">
        <v>211.45</v>
      </c>
      <c r="E100" s="154">
        <f t="shared" si="16"/>
        <v>105.725</v>
      </c>
      <c r="F100" s="73"/>
      <c r="G100" s="152"/>
    </row>
    <row r="101" spans="1:7" ht="12.75">
      <c r="A101" s="50" t="s">
        <v>770</v>
      </c>
      <c r="B101" s="50" t="s">
        <v>97</v>
      </c>
      <c r="C101" s="37" t="s">
        <v>780</v>
      </c>
      <c r="D101" s="154">
        <v>3.45</v>
      </c>
      <c r="E101" s="154">
        <f aca="true" t="shared" si="17" ref="E101:E102">D101*1</f>
        <v>3.45</v>
      </c>
      <c r="F101" s="73"/>
      <c r="G101" s="152"/>
    </row>
    <row r="102" spans="1:7" ht="12.75">
      <c r="A102" s="50" t="s">
        <v>770</v>
      </c>
      <c r="B102" s="50" t="s">
        <v>97</v>
      </c>
      <c r="C102" s="37" t="s">
        <v>781</v>
      </c>
      <c r="D102" s="154">
        <v>3.45</v>
      </c>
      <c r="E102" s="154">
        <f t="shared" si="17"/>
        <v>3.45</v>
      </c>
      <c r="F102" s="73"/>
      <c r="G102" s="152"/>
    </row>
    <row r="103" spans="1:7" ht="12.75">
      <c r="A103" s="50" t="s">
        <v>770</v>
      </c>
      <c r="B103" s="50" t="s">
        <v>97</v>
      </c>
      <c r="C103" s="37" t="s">
        <v>743</v>
      </c>
      <c r="D103" s="154">
        <v>34.92</v>
      </c>
      <c r="E103" s="154">
        <f aca="true" t="shared" si="18" ref="E103:E104">D103*2</f>
        <v>69.84</v>
      </c>
      <c r="F103" s="73"/>
      <c r="G103" s="152"/>
    </row>
    <row r="104" spans="1:7" ht="12.75">
      <c r="A104" s="50" t="s">
        <v>770</v>
      </c>
      <c r="B104" s="50" t="s">
        <v>97</v>
      </c>
      <c r="C104" s="37" t="s">
        <v>742</v>
      </c>
      <c r="D104" s="154">
        <v>34.92</v>
      </c>
      <c r="E104" s="154">
        <f t="shared" si="18"/>
        <v>69.84</v>
      </c>
      <c r="F104" s="73"/>
      <c r="G104" s="152"/>
    </row>
    <row r="105" spans="1:7" ht="12.75">
      <c r="A105" s="50" t="s">
        <v>770</v>
      </c>
      <c r="B105" s="50" t="s">
        <v>97</v>
      </c>
      <c r="C105" s="37" t="s">
        <v>782</v>
      </c>
      <c r="D105" s="154">
        <v>77.38</v>
      </c>
      <c r="E105" s="154">
        <f>D105*1/2</f>
        <v>38.69</v>
      </c>
      <c r="F105" s="73"/>
      <c r="G105" s="152"/>
    </row>
    <row r="106" spans="1:7" ht="12.75">
      <c r="A106" s="50" t="s">
        <v>763</v>
      </c>
      <c r="B106" s="50" t="s">
        <v>57</v>
      </c>
      <c r="C106" s="37" t="s">
        <v>11</v>
      </c>
      <c r="D106" s="154">
        <v>54.36</v>
      </c>
      <c r="E106" s="154">
        <f aca="true" t="shared" si="19" ref="E106:E112">D106*2</f>
        <v>108.72</v>
      </c>
      <c r="F106" s="73"/>
      <c r="G106" s="152"/>
    </row>
    <row r="107" spans="1:7" ht="12.75">
      <c r="A107" s="50" t="s">
        <v>763</v>
      </c>
      <c r="B107" s="50" t="s">
        <v>57</v>
      </c>
      <c r="C107" s="37" t="s">
        <v>12</v>
      </c>
      <c r="D107" s="154">
        <v>54.56</v>
      </c>
      <c r="E107" s="154">
        <f t="shared" si="19"/>
        <v>109.12</v>
      </c>
      <c r="F107" s="73"/>
      <c r="G107" s="152"/>
    </row>
    <row r="108" spans="1:7" ht="12.75">
      <c r="A108" s="50" t="s">
        <v>763</v>
      </c>
      <c r="B108" s="50" t="s">
        <v>57</v>
      </c>
      <c r="C108" s="37" t="s">
        <v>13</v>
      </c>
      <c r="D108" s="154">
        <v>54.06</v>
      </c>
      <c r="E108" s="154">
        <f t="shared" si="19"/>
        <v>108.12</v>
      </c>
      <c r="F108" s="73"/>
      <c r="G108" s="152"/>
    </row>
    <row r="109" spans="1:7" ht="12.75">
      <c r="A109" s="50" t="s">
        <v>763</v>
      </c>
      <c r="B109" s="50" t="s">
        <v>57</v>
      </c>
      <c r="C109" s="37" t="s">
        <v>14</v>
      </c>
      <c r="D109" s="154">
        <v>53.57</v>
      </c>
      <c r="E109" s="154">
        <f t="shared" si="19"/>
        <v>107.14</v>
      </c>
      <c r="F109" s="73"/>
      <c r="G109" s="152"/>
    </row>
    <row r="110" spans="1:7" ht="12.75">
      <c r="A110" s="50" t="s">
        <v>763</v>
      </c>
      <c r="B110" s="50" t="s">
        <v>57</v>
      </c>
      <c r="C110" s="37" t="s">
        <v>15</v>
      </c>
      <c r="D110" s="154">
        <v>53.08</v>
      </c>
      <c r="E110" s="154">
        <f t="shared" si="19"/>
        <v>106.16</v>
      </c>
      <c r="F110" s="73"/>
      <c r="G110" s="152"/>
    </row>
    <row r="111" spans="1:7" ht="12.75">
      <c r="A111" s="50" t="s">
        <v>763</v>
      </c>
      <c r="B111" s="50" t="s">
        <v>57</v>
      </c>
      <c r="C111" s="37" t="s">
        <v>16</v>
      </c>
      <c r="D111" s="154">
        <v>52.6</v>
      </c>
      <c r="E111" s="154">
        <f t="shared" si="19"/>
        <v>105.2</v>
      </c>
      <c r="F111" s="73"/>
      <c r="G111" s="152"/>
    </row>
    <row r="112" spans="1:7" ht="12.75">
      <c r="A112" s="50" t="s">
        <v>763</v>
      </c>
      <c r="B112" s="50" t="s">
        <v>57</v>
      </c>
      <c r="C112" s="37" t="s">
        <v>45</v>
      </c>
      <c r="D112" s="154">
        <v>51.68</v>
      </c>
      <c r="E112" s="154">
        <f t="shared" si="19"/>
        <v>103.36</v>
      </c>
      <c r="F112" s="73"/>
      <c r="G112" s="152"/>
    </row>
    <row r="113" spans="1:7" ht="12.75">
      <c r="A113" s="50" t="s">
        <v>763</v>
      </c>
      <c r="B113" s="50" t="s">
        <v>57</v>
      </c>
      <c r="C113" s="37" t="s">
        <v>17</v>
      </c>
      <c r="D113" s="154">
        <v>204.03</v>
      </c>
      <c r="E113" s="154">
        <f>D113*3</f>
        <v>612.09</v>
      </c>
      <c r="F113" s="73"/>
      <c r="G113" s="152"/>
    </row>
    <row r="114" spans="1:8" ht="12.75">
      <c r="A114" s="50" t="s">
        <v>783</v>
      </c>
      <c r="B114" s="50" t="s">
        <v>784</v>
      </c>
      <c r="C114" s="37" t="s">
        <v>785</v>
      </c>
      <c r="D114" s="154">
        <v>78.8</v>
      </c>
      <c r="E114" s="154">
        <f>D114*1/2</f>
        <v>39.4</v>
      </c>
      <c r="F114" s="73"/>
      <c r="G114" s="152"/>
      <c r="H114" s="153"/>
    </row>
    <row r="115" spans="1:8" ht="12.75">
      <c r="A115" s="50" t="s">
        <v>783</v>
      </c>
      <c r="B115" s="50" t="s">
        <v>784</v>
      </c>
      <c r="C115" s="37" t="s">
        <v>655</v>
      </c>
      <c r="D115" s="154">
        <v>78.8</v>
      </c>
      <c r="E115" s="154">
        <f aca="true" t="shared" si="20" ref="E115:E117">D115*1</f>
        <v>78.8</v>
      </c>
      <c r="F115" s="73"/>
      <c r="G115" s="152"/>
      <c r="H115" s="153"/>
    </row>
    <row r="116" spans="1:8" ht="12.75">
      <c r="A116" s="50" t="s">
        <v>783</v>
      </c>
      <c r="B116" s="50" t="s">
        <v>784</v>
      </c>
      <c r="C116" s="37" t="s">
        <v>786</v>
      </c>
      <c r="D116" s="154">
        <v>77.63</v>
      </c>
      <c r="E116" s="154">
        <f t="shared" si="20"/>
        <v>77.63</v>
      </c>
      <c r="F116" s="73"/>
      <c r="G116" s="152"/>
      <c r="H116" s="153"/>
    </row>
    <row r="117" spans="1:7" ht="12.75">
      <c r="A117" s="50" t="s">
        <v>783</v>
      </c>
      <c r="B117" s="50" t="s">
        <v>784</v>
      </c>
      <c r="C117" s="37" t="s">
        <v>787</v>
      </c>
      <c r="D117" s="154">
        <v>78.8</v>
      </c>
      <c r="E117" s="154">
        <f t="shared" si="20"/>
        <v>78.8</v>
      </c>
      <c r="F117" s="73"/>
      <c r="G117" s="152"/>
    </row>
    <row r="118" spans="1:8" ht="12.75">
      <c r="A118" s="50" t="s">
        <v>783</v>
      </c>
      <c r="B118" s="50" t="s">
        <v>784</v>
      </c>
      <c r="C118" s="14" t="s">
        <v>34</v>
      </c>
      <c r="D118" s="151">
        <v>24.8</v>
      </c>
      <c r="E118" s="151">
        <f>D118*1/30</f>
        <v>0.8266666666666667</v>
      </c>
      <c r="F118" s="73"/>
      <c r="G118" s="152"/>
      <c r="H118" s="153"/>
    </row>
    <row r="119" spans="1:7" ht="12.75">
      <c r="A119" s="50" t="s">
        <v>783</v>
      </c>
      <c r="B119" s="50" t="s">
        <v>784</v>
      </c>
      <c r="C119" s="14" t="s">
        <v>17</v>
      </c>
      <c r="D119" s="151">
        <v>161.54</v>
      </c>
      <c r="E119" s="151">
        <f aca="true" t="shared" si="21" ref="E119:E128">D119*1</f>
        <v>161.54</v>
      </c>
      <c r="F119" s="73"/>
      <c r="G119" s="152"/>
    </row>
    <row r="120" spans="1:7" ht="12.75">
      <c r="A120" s="50" t="s">
        <v>783</v>
      </c>
      <c r="B120" s="50" t="s">
        <v>784</v>
      </c>
      <c r="C120" s="14" t="s">
        <v>43</v>
      </c>
      <c r="D120" s="151">
        <v>175.13</v>
      </c>
      <c r="E120" s="151">
        <f t="shared" si="21"/>
        <v>175.13</v>
      </c>
      <c r="F120" s="73"/>
      <c r="G120" s="152"/>
    </row>
    <row r="121" spans="1:7" ht="12.75">
      <c r="A121" s="50" t="s">
        <v>783</v>
      </c>
      <c r="B121" s="50" t="s">
        <v>784</v>
      </c>
      <c r="C121" s="14" t="s">
        <v>326</v>
      </c>
      <c r="D121" s="151">
        <v>25.6</v>
      </c>
      <c r="E121" s="151">
        <f t="shared" si="21"/>
        <v>25.6</v>
      </c>
      <c r="F121" s="73"/>
      <c r="G121" s="152"/>
    </row>
    <row r="122" spans="1:7" ht="12.75">
      <c r="A122" s="50" t="s">
        <v>783</v>
      </c>
      <c r="B122" s="50" t="s">
        <v>784</v>
      </c>
      <c r="C122" s="14" t="s">
        <v>328</v>
      </c>
      <c r="D122" s="151">
        <v>25.19</v>
      </c>
      <c r="E122" s="151">
        <f t="shared" si="21"/>
        <v>25.19</v>
      </c>
      <c r="F122" s="73"/>
      <c r="G122" s="152"/>
    </row>
    <row r="123" spans="1:7" ht="12.75">
      <c r="A123" s="50" t="s">
        <v>783</v>
      </c>
      <c r="B123" s="50" t="s">
        <v>788</v>
      </c>
      <c r="C123" s="14" t="s">
        <v>31</v>
      </c>
      <c r="D123" s="151">
        <v>78.32</v>
      </c>
      <c r="E123" s="151">
        <f t="shared" si="21"/>
        <v>78.32</v>
      </c>
      <c r="F123" s="73"/>
      <c r="G123" s="152"/>
    </row>
    <row r="124" spans="1:7" ht="12.75">
      <c r="A124" s="50" t="s">
        <v>783</v>
      </c>
      <c r="B124" s="50" t="s">
        <v>788</v>
      </c>
      <c r="C124" s="14" t="s">
        <v>32</v>
      </c>
      <c r="D124" s="151">
        <v>78.32</v>
      </c>
      <c r="E124" s="151">
        <f t="shared" si="21"/>
        <v>78.32</v>
      </c>
      <c r="F124" s="73"/>
      <c r="G124" s="152"/>
    </row>
    <row r="125" spans="1:7" ht="12.75">
      <c r="A125" s="50" t="s">
        <v>783</v>
      </c>
      <c r="B125" s="50" t="s">
        <v>788</v>
      </c>
      <c r="C125" s="14" t="s">
        <v>33</v>
      </c>
      <c r="D125" s="151">
        <v>78.32</v>
      </c>
      <c r="E125" s="151">
        <f t="shared" si="21"/>
        <v>78.32</v>
      </c>
      <c r="F125" s="73"/>
      <c r="G125" s="152"/>
    </row>
    <row r="126" spans="1:7" ht="12.75">
      <c r="A126" s="50" t="s">
        <v>783</v>
      </c>
      <c r="B126" s="50" t="s">
        <v>788</v>
      </c>
      <c r="C126" s="14" t="s">
        <v>169</v>
      </c>
      <c r="D126" s="151">
        <v>76.77</v>
      </c>
      <c r="E126" s="151">
        <f t="shared" si="21"/>
        <v>76.77</v>
      </c>
      <c r="F126" s="73"/>
      <c r="G126" s="152"/>
    </row>
    <row r="127" spans="1:7" ht="12.75">
      <c r="A127" s="50" t="s">
        <v>783</v>
      </c>
      <c r="B127" s="50" t="s">
        <v>788</v>
      </c>
      <c r="C127" s="50" t="s">
        <v>170</v>
      </c>
      <c r="D127" s="60">
        <v>78.32</v>
      </c>
      <c r="E127" s="60">
        <f t="shared" si="21"/>
        <v>78.32</v>
      </c>
      <c r="F127" s="73"/>
      <c r="G127" s="74"/>
    </row>
    <row r="128" spans="1:7" ht="12.75">
      <c r="A128" s="50" t="s">
        <v>783</v>
      </c>
      <c r="B128" s="50" t="s">
        <v>788</v>
      </c>
      <c r="C128" s="50" t="s">
        <v>17</v>
      </c>
      <c r="D128" s="60">
        <v>150.15</v>
      </c>
      <c r="E128" s="60">
        <f t="shared" si="21"/>
        <v>150.15</v>
      </c>
      <c r="F128" s="73"/>
      <c r="G128" s="74"/>
    </row>
    <row r="131" spans="1:7" ht="12.75">
      <c r="A131" s="69"/>
      <c r="B131" s="69"/>
      <c r="C131" s="69"/>
      <c r="D131" s="69"/>
      <c r="E131" s="69"/>
      <c r="F131" s="69"/>
      <c r="G131" s="69"/>
    </row>
    <row r="132" spans="4:7" ht="12.75">
      <c r="D132" s="155"/>
      <c r="E132" s="155"/>
      <c r="F132" s="155"/>
      <c r="G132" s="155"/>
    </row>
    <row r="133" spans="1:7" ht="12.75">
      <c r="A133" s="82"/>
      <c r="B133" s="82"/>
      <c r="C133" s="83"/>
      <c r="D133" s="84"/>
      <c r="G133" s="155"/>
    </row>
    <row r="134" spans="1:4" ht="12.75">
      <c r="A134" s="78"/>
      <c r="B134" s="117"/>
      <c r="C134" s="85"/>
      <c r="D134" s="85"/>
    </row>
    <row r="135" spans="1:4" ht="12.75">
      <c r="A135" s="78"/>
      <c r="B135" s="117"/>
      <c r="C135" s="85"/>
      <c r="D135" s="85"/>
    </row>
    <row r="136" spans="1:4" ht="12.75">
      <c r="A136" s="156"/>
      <c r="B136" s="117"/>
      <c r="C136" s="85"/>
      <c r="D136" s="85"/>
    </row>
    <row r="137" spans="1:4" ht="12.75">
      <c r="A137" s="156"/>
      <c r="B137" s="117"/>
      <c r="C137" s="85"/>
      <c r="D137" s="85"/>
    </row>
  </sheetData>
  <sheetProtection selectLockedCells="1" selectUnlockedCells="1"/>
  <mergeCells count="1">
    <mergeCell ref="I4:J4"/>
  </mergeCells>
  <printOptions horizontalCentered="1"/>
  <pageMargins left="0.5118055555555555" right="0.5118055555555555" top="0.5902777777777778" bottom="0.5902777777777778"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53"/>
  </sheetPr>
  <dimension ref="A1:J165"/>
  <sheetViews>
    <sheetView workbookViewId="0" topLeftCell="A1">
      <selection activeCell="F8" sqref="F8"/>
    </sheetView>
  </sheetViews>
  <sheetFormatPr defaultColWidth="8.00390625" defaultRowHeight="14.25"/>
  <cols>
    <col min="1" max="1" width="12.25390625" style="98" customWidth="1"/>
    <col min="2" max="2" width="24.75390625" style="64" customWidth="1"/>
    <col min="3" max="3" width="19.375" style="143" customWidth="1"/>
    <col min="4" max="4" width="9.00390625" style="98" customWidth="1"/>
    <col min="5" max="5" width="9.00390625" style="98" hidden="1" customWidth="1"/>
    <col min="6" max="6" width="26.50390625" style="98" customWidth="1"/>
    <col min="7" max="7" width="29.00390625" style="98" customWidth="1"/>
    <col min="8" max="8" width="7.00390625" style="88" customWidth="1"/>
    <col min="9" max="9" width="17.50390625" style="88" customWidth="1"/>
    <col min="10" max="16384" width="9.00390625" style="88" customWidth="1"/>
  </cols>
  <sheetData>
    <row r="1" spans="1:7" ht="12.75">
      <c r="A1" s="157" t="s">
        <v>789</v>
      </c>
      <c r="B1" s="158"/>
      <c r="C1" s="135"/>
      <c r="D1" s="135"/>
      <c r="E1" s="135"/>
      <c r="F1" s="135"/>
      <c r="G1" s="135"/>
    </row>
    <row r="2" spans="1:7" ht="12.75">
      <c r="A2" s="64"/>
      <c r="C2" s="64"/>
      <c r="D2" s="64"/>
      <c r="E2" s="64"/>
      <c r="F2" s="64"/>
      <c r="G2" s="64"/>
    </row>
    <row r="3" spans="1:7" ht="38.25">
      <c r="A3" s="57" t="s">
        <v>1</v>
      </c>
      <c r="B3" s="57" t="s">
        <v>2</v>
      </c>
      <c r="C3" s="57" t="s">
        <v>3</v>
      </c>
      <c r="D3" s="57" t="s">
        <v>4</v>
      </c>
      <c r="E3" s="57" t="s">
        <v>543</v>
      </c>
      <c r="F3" s="159" t="s">
        <v>6</v>
      </c>
      <c r="G3" s="160" t="s">
        <v>7</v>
      </c>
    </row>
    <row r="4" spans="1:10" ht="12.75" customHeight="1">
      <c r="A4" s="161" t="s">
        <v>626</v>
      </c>
      <c r="B4" s="50" t="s">
        <v>540</v>
      </c>
      <c r="C4" s="37" t="s">
        <v>541</v>
      </c>
      <c r="D4" s="162">
        <v>3.23</v>
      </c>
      <c r="E4" s="162">
        <f aca="true" t="shared" si="0" ref="E4:E5">D4*1/2</f>
        <v>1.615</v>
      </c>
      <c r="F4" s="163"/>
      <c r="G4" s="152"/>
      <c r="H4" s="123"/>
      <c r="I4" s="108"/>
      <c r="J4" s="108"/>
    </row>
    <row r="5" spans="1:10" ht="12.75">
      <c r="A5" s="161" t="s">
        <v>626</v>
      </c>
      <c r="B5" s="50" t="s">
        <v>540</v>
      </c>
      <c r="C5" s="37" t="s">
        <v>73</v>
      </c>
      <c r="D5" s="162">
        <v>3.12</v>
      </c>
      <c r="E5" s="162">
        <f t="shared" si="0"/>
        <v>1.56</v>
      </c>
      <c r="F5" s="163"/>
      <c r="G5" s="152"/>
      <c r="H5" s="123"/>
      <c r="I5" s="109"/>
      <c r="J5" s="164"/>
    </row>
    <row r="6" spans="1:10" ht="12.75">
      <c r="A6" s="161" t="s">
        <v>626</v>
      </c>
      <c r="B6" s="50" t="s">
        <v>540</v>
      </c>
      <c r="C6" s="37" t="s">
        <v>20</v>
      </c>
      <c r="D6" s="162">
        <v>5.68</v>
      </c>
      <c r="E6" s="162">
        <f>D6*1</f>
        <v>5.68</v>
      </c>
      <c r="F6" s="163"/>
      <c r="G6" s="152"/>
      <c r="H6" s="123"/>
      <c r="I6" s="110"/>
      <c r="J6" s="111"/>
    </row>
    <row r="7" spans="1:10" ht="12.75">
      <c r="A7" s="161" t="s">
        <v>637</v>
      </c>
      <c r="B7" s="50" t="s">
        <v>790</v>
      </c>
      <c r="C7" s="37" t="s">
        <v>790</v>
      </c>
      <c r="D7" s="162">
        <v>68.17</v>
      </c>
      <c r="E7" s="162">
        <f>D7*1/2</f>
        <v>34.085</v>
      </c>
      <c r="F7" s="163"/>
      <c r="G7" s="152"/>
      <c r="H7" s="123"/>
      <c r="I7" s="78"/>
      <c r="J7" s="111"/>
    </row>
    <row r="8" spans="1:10" ht="12.75">
      <c r="A8" s="161" t="s">
        <v>637</v>
      </c>
      <c r="B8" s="50" t="s">
        <v>790</v>
      </c>
      <c r="C8" s="37" t="s">
        <v>135</v>
      </c>
      <c r="D8" s="162">
        <v>19.67</v>
      </c>
      <c r="E8" s="162">
        <f>D8*1/30</f>
        <v>0.6556666666666667</v>
      </c>
      <c r="F8" s="163"/>
      <c r="G8" s="152"/>
      <c r="H8" s="123"/>
      <c r="I8" s="78"/>
      <c r="J8" s="111"/>
    </row>
    <row r="9" spans="1:10" ht="12.75">
      <c r="A9" s="161" t="s">
        <v>637</v>
      </c>
      <c r="B9" s="50" t="s">
        <v>790</v>
      </c>
      <c r="C9" s="37" t="s">
        <v>17</v>
      </c>
      <c r="D9" s="162">
        <v>5.8</v>
      </c>
      <c r="E9" s="162">
        <f aca="true" t="shared" si="1" ref="E9:E10">D9*1/2</f>
        <v>2.9</v>
      </c>
      <c r="F9" s="163"/>
      <c r="G9" s="152"/>
      <c r="H9" s="123"/>
      <c r="I9" s="80"/>
      <c r="J9" s="111"/>
    </row>
    <row r="10" spans="1:10" ht="12.75">
      <c r="A10" s="161" t="s">
        <v>637</v>
      </c>
      <c r="B10" s="50" t="s">
        <v>790</v>
      </c>
      <c r="C10" s="37" t="s">
        <v>73</v>
      </c>
      <c r="D10" s="162">
        <v>7.52</v>
      </c>
      <c r="E10" s="162">
        <f t="shared" si="1"/>
        <v>3.76</v>
      </c>
      <c r="F10" s="163"/>
      <c r="G10" s="152"/>
      <c r="H10" s="123"/>
      <c r="I10" s="165"/>
      <c r="J10" s="111"/>
    </row>
    <row r="11" spans="1:8" ht="12.75">
      <c r="A11" s="161" t="s">
        <v>637</v>
      </c>
      <c r="B11" s="50" t="s">
        <v>790</v>
      </c>
      <c r="C11" s="37" t="s">
        <v>791</v>
      </c>
      <c r="D11" s="162">
        <v>4</v>
      </c>
      <c r="E11" s="162">
        <f aca="true" t="shared" si="2" ref="E11:E12">D11*1</f>
        <v>4</v>
      </c>
      <c r="F11" s="163"/>
      <c r="G11" s="152"/>
      <c r="H11" s="123"/>
    </row>
    <row r="12" spans="1:8" ht="12.75">
      <c r="A12" s="161" t="s">
        <v>637</v>
      </c>
      <c r="B12" s="50" t="s">
        <v>790</v>
      </c>
      <c r="C12" s="37" t="s">
        <v>792</v>
      </c>
      <c r="D12" s="162">
        <v>4</v>
      </c>
      <c r="E12" s="162">
        <f t="shared" si="2"/>
        <v>4</v>
      </c>
      <c r="F12" s="163"/>
      <c r="G12" s="152"/>
      <c r="H12" s="123"/>
    </row>
    <row r="13" spans="1:8" ht="12.75">
      <c r="A13" s="161" t="s">
        <v>637</v>
      </c>
      <c r="B13" s="50" t="s">
        <v>790</v>
      </c>
      <c r="C13" s="37" t="s">
        <v>17</v>
      </c>
      <c r="D13" s="162">
        <v>36.23</v>
      </c>
      <c r="E13" s="162">
        <f>D13*1/2</f>
        <v>18.115</v>
      </c>
      <c r="F13" s="163"/>
      <c r="G13" s="152"/>
      <c r="H13" s="123"/>
    </row>
    <row r="14" spans="1:8" ht="12.75">
      <c r="A14" s="161" t="s">
        <v>535</v>
      </c>
      <c r="B14" s="50" t="s">
        <v>10</v>
      </c>
      <c r="C14" s="37" t="s">
        <v>103</v>
      </c>
      <c r="D14" s="162">
        <v>50.3</v>
      </c>
      <c r="E14" s="162">
        <f aca="true" t="shared" si="3" ref="E14:E19">D14*3</f>
        <v>150.89999999999998</v>
      </c>
      <c r="F14" s="163"/>
      <c r="G14" s="152"/>
      <c r="H14" s="123"/>
    </row>
    <row r="15" spans="1:8" ht="12.75">
      <c r="A15" s="161" t="s">
        <v>535</v>
      </c>
      <c r="B15" s="50" t="s">
        <v>10</v>
      </c>
      <c r="C15" s="37" t="s">
        <v>103</v>
      </c>
      <c r="D15" s="162">
        <v>50.3</v>
      </c>
      <c r="E15" s="162">
        <f t="shared" si="3"/>
        <v>150.89999999999998</v>
      </c>
      <c r="F15" s="163"/>
      <c r="G15" s="152"/>
      <c r="H15" s="123"/>
    </row>
    <row r="16" spans="1:8" ht="12.75">
      <c r="A16" s="161" t="s">
        <v>535</v>
      </c>
      <c r="B16" s="50" t="s">
        <v>10</v>
      </c>
      <c r="C16" s="37" t="s">
        <v>103</v>
      </c>
      <c r="D16" s="162">
        <v>50.3</v>
      </c>
      <c r="E16" s="162">
        <f t="shared" si="3"/>
        <v>150.89999999999998</v>
      </c>
      <c r="F16" s="163"/>
      <c r="G16" s="152"/>
      <c r="H16" s="123"/>
    </row>
    <row r="17" spans="1:8" ht="12.75">
      <c r="A17" s="161" t="s">
        <v>535</v>
      </c>
      <c r="B17" s="50" t="s">
        <v>10</v>
      </c>
      <c r="C17" s="37" t="s">
        <v>103</v>
      </c>
      <c r="D17" s="162">
        <v>50.3</v>
      </c>
      <c r="E17" s="162">
        <f t="shared" si="3"/>
        <v>150.89999999999998</v>
      </c>
      <c r="F17" s="163"/>
      <c r="G17" s="152"/>
      <c r="H17" s="123"/>
    </row>
    <row r="18" spans="1:8" ht="12.75">
      <c r="A18" s="161" t="s">
        <v>535</v>
      </c>
      <c r="B18" s="50" t="s">
        <v>10</v>
      </c>
      <c r="C18" s="37" t="s">
        <v>103</v>
      </c>
      <c r="D18" s="162">
        <v>50.3</v>
      </c>
      <c r="E18" s="162">
        <f t="shared" si="3"/>
        <v>150.89999999999998</v>
      </c>
      <c r="F18" s="163"/>
      <c r="G18" s="152"/>
      <c r="H18" s="123"/>
    </row>
    <row r="19" spans="1:8" ht="12.75">
      <c r="A19" s="161" t="s">
        <v>535</v>
      </c>
      <c r="B19" s="50" t="s">
        <v>10</v>
      </c>
      <c r="C19" s="37" t="s">
        <v>17</v>
      </c>
      <c r="D19" s="162">
        <v>69.58</v>
      </c>
      <c r="E19" s="162">
        <f t="shared" si="3"/>
        <v>208.74</v>
      </c>
      <c r="F19" s="163"/>
      <c r="G19" s="152"/>
      <c r="H19" s="123"/>
    </row>
    <row r="20" spans="1:8" ht="25.5">
      <c r="A20" s="166" t="s">
        <v>523</v>
      </c>
      <c r="B20" s="167" t="s">
        <v>793</v>
      </c>
      <c r="C20" s="37" t="s">
        <v>794</v>
      </c>
      <c r="D20" s="162">
        <v>176.17</v>
      </c>
      <c r="E20" s="162">
        <f aca="true" t="shared" si="4" ref="E20:E26">D20/2</f>
        <v>88.085</v>
      </c>
      <c r="F20" s="163"/>
      <c r="G20" s="152"/>
      <c r="H20" s="123"/>
    </row>
    <row r="21" spans="1:8" ht="25.5">
      <c r="A21" s="166" t="s">
        <v>523</v>
      </c>
      <c r="B21" s="167" t="s">
        <v>793</v>
      </c>
      <c r="C21" s="37" t="s">
        <v>794</v>
      </c>
      <c r="D21" s="162">
        <v>144.92</v>
      </c>
      <c r="E21" s="162">
        <f t="shared" si="4"/>
        <v>72.46</v>
      </c>
      <c r="F21" s="163"/>
      <c r="G21" s="152"/>
      <c r="H21" s="123"/>
    </row>
    <row r="22" spans="1:8" ht="25.5">
      <c r="A22" s="166" t="s">
        <v>523</v>
      </c>
      <c r="B22" s="167" t="s">
        <v>793</v>
      </c>
      <c r="C22" s="37" t="s">
        <v>17</v>
      </c>
      <c r="D22" s="162">
        <v>118.32</v>
      </c>
      <c r="E22" s="162">
        <f t="shared" si="4"/>
        <v>59.16</v>
      </c>
      <c r="F22" s="163"/>
      <c r="G22" s="152"/>
      <c r="H22" s="123"/>
    </row>
    <row r="23" spans="1:8" ht="25.5">
      <c r="A23" s="166" t="s">
        <v>523</v>
      </c>
      <c r="B23" s="167" t="s">
        <v>793</v>
      </c>
      <c r="C23" s="37" t="s">
        <v>17</v>
      </c>
      <c r="D23" s="162">
        <v>8.9</v>
      </c>
      <c r="E23" s="162">
        <f t="shared" si="4"/>
        <v>4.45</v>
      </c>
      <c r="F23" s="163"/>
      <c r="G23" s="152"/>
      <c r="H23" s="123"/>
    </row>
    <row r="24" spans="1:8" ht="25.5">
      <c r="A24" s="166" t="s">
        <v>523</v>
      </c>
      <c r="B24" s="167" t="s">
        <v>793</v>
      </c>
      <c r="C24" s="37" t="s">
        <v>795</v>
      </c>
      <c r="D24" s="162">
        <v>27.47</v>
      </c>
      <c r="E24" s="162">
        <f t="shared" si="4"/>
        <v>13.735</v>
      </c>
      <c r="F24" s="163"/>
      <c r="G24" s="152"/>
      <c r="H24" s="123"/>
    </row>
    <row r="25" spans="1:8" ht="25.5">
      <c r="A25" s="166" t="s">
        <v>523</v>
      </c>
      <c r="B25" s="167" t="s">
        <v>793</v>
      </c>
      <c r="C25" s="37" t="s">
        <v>67</v>
      </c>
      <c r="D25" s="162">
        <v>9.27</v>
      </c>
      <c r="E25" s="162">
        <f t="shared" si="4"/>
        <v>4.635</v>
      </c>
      <c r="F25" s="163"/>
      <c r="G25" s="152"/>
      <c r="H25" s="123"/>
    </row>
    <row r="26" spans="1:8" ht="25.5">
      <c r="A26" s="166" t="s">
        <v>523</v>
      </c>
      <c r="B26" s="167" t="s">
        <v>793</v>
      </c>
      <c r="C26" s="37" t="s">
        <v>796</v>
      </c>
      <c r="D26" s="162">
        <v>13.27</v>
      </c>
      <c r="E26" s="162">
        <f t="shared" si="4"/>
        <v>6.635</v>
      </c>
      <c r="F26" s="163"/>
      <c r="G26" s="152"/>
      <c r="H26" s="123"/>
    </row>
    <row r="27" spans="1:8" ht="25.5">
      <c r="A27" s="166" t="s">
        <v>523</v>
      </c>
      <c r="B27" s="167" t="s">
        <v>793</v>
      </c>
      <c r="C27" s="37" t="s">
        <v>797</v>
      </c>
      <c r="D27" s="162">
        <v>18.43</v>
      </c>
      <c r="E27" s="162">
        <f aca="true" t="shared" si="5" ref="E27:E28">D27*1</f>
        <v>18.43</v>
      </c>
      <c r="F27" s="163"/>
      <c r="G27" s="152"/>
      <c r="H27" s="123"/>
    </row>
    <row r="28" spans="1:8" ht="25.5">
      <c r="A28" s="166" t="s">
        <v>523</v>
      </c>
      <c r="B28" s="167" t="s">
        <v>793</v>
      </c>
      <c r="C28" s="37" t="s">
        <v>798</v>
      </c>
      <c r="D28" s="162">
        <v>25.86</v>
      </c>
      <c r="E28" s="162">
        <f t="shared" si="5"/>
        <v>25.86</v>
      </c>
      <c r="F28" s="163"/>
      <c r="G28" s="152"/>
      <c r="H28" s="123"/>
    </row>
    <row r="29" spans="1:8" ht="12.75">
      <c r="A29" s="161" t="s">
        <v>539</v>
      </c>
      <c r="B29" s="50" t="s">
        <v>799</v>
      </c>
      <c r="C29" s="37" t="s">
        <v>800</v>
      </c>
      <c r="D29" s="162">
        <v>117.6</v>
      </c>
      <c r="E29" s="162">
        <f aca="true" t="shared" si="6" ref="E29:E31">D29*1/2</f>
        <v>58.8</v>
      </c>
      <c r="F29" s="163"/>
      <c r="G29" s="152"/>
      <c r="H29" s="123"/>
    </row>
    <row r="30" spans="1:8" ht="12.75">
      <c r="A30" s="161" t="s">
        <v>539</v>
      </c>
      <c r="B30" s="50" t="s">
        <v>799</v>
      </c>
      <c r="C30" s="37" t="s">
        <v>672</v>
      </c>
      <c r="D30" s="162">
        <v>6.68</v>
      </c>
      <c r="E30" s="162">
        <f t="shared" si="6"/>
        <v>3.34</v>
      </c>
      <c r="F30" s="163"/>
      <c r="G30" s="152"/>
      <c r="H30" s="123"/>
    </row>
    <row r="31" spans="1:8" ht="12.75">
      <c r="A31" s="161" t="s">
        <v>539</v>
      </c>
      <c r="B31" s="50" t="s">
        <v>799</v>
      </c>
      <c r="C31" s="37" t="s">
        <v>665</v>
      </c>
      <c r="D31" s="162">
        <v>110.29</v>
      </c>
      <c r="E31" s="162">
        <f t="shared" si="6"/>
        <v>55.145</v>
      </c>
      <c r="F31" s="163"/>
      <c r="G31" s="152"/>
      <c r="H31" s="123"/>
    </row>
    <row r="32" spans="1:8" ht="12.75">
      <c r="A32" s="161" t="s">
        <v>539</v>
      </c>
      <c r="B32" s="50" t="s">
        <v>799</v>
      </c>
      <c r="C32" s="37" t="s">
        <v>801</v>
      </c>
      <c r="D32" s="162">
        <v>17.5</v>
      </c>
      <c r="E32" s="162" t="s">
        <v>321</v>
      </c>
      <c r="F32" s="163"/>
      <c r="G32" s="152"/>
      <c r="H32" s="123"/>
    </row>
    <row r="33" spans="1:8" ht="12.75">
      <c r="A33" s="161" t="s">
        <v>539</v>
      </c>
      <c r="B33" s="50" t="s">
        <v>799</v>
      </c>
      <c r="C33" s="37" t="s">
        <v>668</v>
      </c>
      <c r="D33" s="162">
        <v>19</v>
      </c>
      <c r="E33" s="162">
        <f aca="true" t="shared" si="7" ref="E33:E38">D33*1/2</f>
        <v>9.5</v>
      </c>
      <c r="F33" s="163"/>
      <c r="G33" s="152"/>
      <c r="H33" s="123"/>
    </row>
    <row r="34" spans="1:8" ht="12.75">
      <c r="A34" s="161" t="s">
        <v>539</v>
      </c>
      <c r="B34" s="50" t="s">
        <v>799</v>
      </c>
      <c r="C34" s="37" t="s">
        <v>667</v>
      </c>
      <c r="D34" s="162">
        <v>16.97</v>
      </c>
      <c r="E34" s="162">
        <f t="shared" si="7"/>
        <v>8.485</v>
      </c>
      <c r="F34" s="163"/>
      <c r="G34" s="152"/>
      <c r="H34" s="123"/>
    </row>
    <row r="35" spans="1:8" ht="12.75">
      <c r="A35" s="161" t="s">
        <v>539</v>
      </c>
      <c r="B35" s="50" t="s">
        <v>799</v>
      </c>
      <c r="C35" s="37" t="s">
        <v>802</v>
      </c>
      <c r="D35" s="162">
        <v>14.52</v>
      </c>
      <c r="E35" s="162">
        <f t="shared" si="7"/>
        <v>7.26</v>
      </c>
      <c r="F35" s="163"/>
      <c r="G35" s="152"/>
      <c r="H35" s="123"/>
    </row>
    <row r="36" spans="1:8" ht="12.75">
      <c r="A36" s="161" t="s">
        <v>539</v>
      </c>
      <c r="B36" s="50" t="s">
        <v>799</v>
      </c>
      <c r="C36" s="37" t="s">
        <v>669</v>
      </c>
      <c r="D36" s="162">
        <v>21.5</v>
      </c>
      <c r="E36" s="162">
        <f t="shared" si="7"/>
        <v>10.75</v>
      </c>
      <c r="F36" s="163"/>
      <c r="G36" s="152"/>
      <c r="H36" s="123"/>
    </row>
    <row r="37" spans="1:8" ht="12.75">
      <c r="A37" s="161" t="s">
        <v>539</v>
      </c>
      <c r="B37" s="50" t="s">
        <v>799</v>
      </c>
      <c r="C37" s="37" t="s">
        <v>803</v>
      </c>
      <c r="D37" s="162">
        <v>12.58</v>
      </c>
      <c r="E37" s="162">
        <f t="shared" si="7"/>
        <v>6.29</v>
      </c>
      <c r="F37" s="163"/>
      <c r="G37" s="152"/>
      <c r="H37" s="123"/>
    </row>
    <row r="38" spans="1:8" ht="12.75">
      <c r="A38" s="161" t="s">
        <v>539</v>
      </c>
      <c r="B38" s="50" t="s">
        <v>799</v>
      </c>
      <c r="C38" s="37" t="s">
        <v>803</v>
      </c>
      <c r="D38" s="162">
        <v>12.63</v>
      </c>
      <c r="E38" s="162">
        <f t="shared" si="7"/>
        <v>6.315</v>
      </c>
      <c r="F38" s="163"/>
      <c r="G38" s="152"/>
      <c r="H38" s="123"/>
    </row>
    <row r="39" spans="1:8" ht="12.75">
      <c r="A39" s="161" t="s">
        <v>539</v>
      </c>
      <c r="B39" s="50" t="s">
        <v>799</v>
      </c>
      <c r="C39" s="37" t="s">
        <v>117</v>
      </c>
      <c r="D39" s="162">
        <v>239.24</v>
      </c>
      <c r="E39" s="162">
        <f>D39*1</f>
        <v>239.24</v>
      </c>
      <c r="F39" s="163"/>
      <c r="G39" s="152"/>
      <c r="H39" s="123"/>
    </row>
    <row r="40" spans="1:8" ht="12.75">
      <c r="A40" s="161" t="s">
        <v>539</v>
      </c>
      <c r="B40" s="50" t="s">
        <v>799</v>
      </c>
      <c r="C40" s="37" t="s">
        <v>115</v>
      </c>
      <c r="D40" s="162">
        <v>31.34</v>
      </c>
      <c r="E40" s="162">
        <f aca="true" t="shared" si="8" ref="E40:E41">D40*1/2</f>
        <v>15.67</v>
      </c>
      <c r="F40" s="163"/>
      <c r="G40" s="152"/>
      <c r="H40" s="123"/>
    </row>
    <row r="41" spans="1:8" ht="12.75">
      <c r="A41" s="161" t="s">
        <v>539</v>
      </c>
      <c r="B41" s="50" t="s">
        <v>799</v>
      </c>
      <c r="C41" s="37" t="s">
        <v>67</v>
      </c>
      <c r="D41" s="162">
        <v>11.85</v>
      </c>
      <c r="E41" s="162">
        <f t="shared" si="8"/>
        <v>5.925</v>
      </c>
      <c r="F41" s="163"/>
      <c r="G41" s="152"/>
      <c r="H41" s="123"/>
    </row>
    <row r="42" spans="1:8" ht="12.75">
      <c r="A42" s="161" t="s">
        <v>539</v>
      </c>
      <c r="B42" s="50" t="s">
        <v>799</v>
      </c>
      <c r="C42" s="37" t="s">
        <v>759</v>
      </c>
      <c r="D42" s="162">
        <v>9.18</v>
      </c>
      <c r="E42" s="162">
        <f aca="true" t="shared" si="9" ref="E42:E48">D42*2</f>
        <v>18.36</v>
      </c>
      <c r="F42" s="163"/>
      <c r="G42" s="152"/>
      <c r="H42" s="123"/>
    </row>
    <row r="43" spans="1:8" ht="12.75">
      <c r="A43" s="161" t="s">
        <v>539</v>
      </c>
      <c r="B43" s="50" t="s">
        <v>799</v>
      </c>
      <c r="C43" s="37" t="s">
        <v>760</v>
      </c>
      <c r="D43" s="162">
        <v>9.18</v>
      </c>
      <c r="E43" s="162">
        <f t="shared" si="9"/>
        <v>18.36</v>
      </c>
      <c r="F43" s="163"/>
      <c r="G43" s="152"/>
      <c r="H43" s="123"/>
    </row>
    <row r="44" spans="1:8" ht="12.75">
      <c r="A44" s="161" t="s">
        <v>539</v>
      </c>
      <c r="B44" s="50" t="s">
        <v>799</v>
      </c>
      <c r="C44" s="37" t="s">
        <v>761</v>
      </c>
      <c r="D44" s="162">
        <v>3.52</v>
      </c>
      <c r="E44" s="162">
        <f t="shared" si="9"/>
        <v>7.04</v>
      </c>
      <c r="F44" s="163"/>
      <c r="G44" s="152"/>
      <c r="H44" s="123"/>
    </row>
    <row r="45" spans="1:8" ht="12.75">
      <c r="A45" s="161" t="s">
        <v>539</v>
      </c>
      <c r="B45" s="50" t="s">
        <v>799</v>
      </c>
      <c r="C45" s="37" t="s">
        <v>804</v>
      </c>
      <c r="D45" s="162">
        <v>3.75</v>
      </c>
      <c r="E45" s="162">
        <f t="shared" si="9"/>
        <v>7.5</v>
      </c>
      <c r="F45" s="163"/>
      <c r="G45" s="152"/>
      <c r="H45" s="123"/>
    </row>
    <row r="46" spans="1:8" ht="12.75">
      <c r="A46" s="161" t="s">
        <v>539</v>
      </c>
      <c r="B46" s="50" t="s">
        <v>799</v>
      </c>
      <c r="C46" s="37" t="s">
        <v>326</v>
      </c>
      <c r="D46" s="162">
        <v>9.18</v>
      </c>
      <c r="E46" s="162">
        <f t="shared" si="9"/>
        <v>18.36</v>
      </c>
      <c r="F46" s="163"/>
      <c r="G46" s="152"/>
      <c r="H46" s="123"/>
    </row>
    <row r="47" spans="1:8" ht="12.75">
      <c r="A47" s="161" t="s">
        <v>539</v>
      </c>
      <c r="B47" s="50" t="s">
        <v>799</v>
      </c>
      <c r="C47" s="37" t="s">
        <v>328</v>
      </c>
      <c r="D47" s="162">
        <v>9.18</v>
      </c>
      <c r="E47" s="162">
        <f t="shared" si="9"/>
        <v>18.36</v>
      </c>
      <c r="F47" s="163"/>
      <c r="G47" s="152"/>
      <c r="H47" s="123"/>
    </row>
    <row r="48" spans="1:8" ht="12.75">
      <c r="A48" s="161" t="s">
        <v>539</v>
      </c>
      <c r="B48" s="50" t="s">
        <v>799</v>
      </c>
      <c r="C48" s="37" t="s">
        <v>205</v>
      </c>
      <c r="D48" s="162">
        <v>3.52</v>
      </c>
      <c r="E48" s="162">
        <f t="shared" si="9"/>
        <v>7.04</v>
      </c>
      <c r="F48" s="163"/>
      <c r="G48" s="152"/>
      <c r="H48" s="123"/>
    </row>
    <row r="49" spans="1:8" ht="12.75">
      <c r="A49" s="161" t="s">
        <v>539</v>
      </c>
      <c r="B49" s="50" t="s">
        <v>799</v>
      </c>
      <c r="C49" s="37" t="s">
        <v>73</v>
      </c>
      <c r="D49" s="162">
        <v>7</v>
      </c>
      <c r="E49" s="162">
        <f aca="true" t="shared" si="10" ref="E49:E72">D49*1/2</f>
        <v>3.5</v>
      </c>
      <c r="F49" s="163"/>
      <c r="G49" s="152"/>
      <c r="H49" s="123"/>
    </row>
    <row r="50" spans="1:8" ht="12.75">
      <c r="A50" s="161" t="s">
        <v>539</v>
      </c>
      <c r="B50" s="50" t="s">
        <v>805</v>
      </c>
      <c r="C50" s="37" t="s">
        <v>394</v>
      </c>
      <c r="D50" s="162">
        <v>38.54</v>
      </c>
      <c r="E50" s="162">
        <f t="shared" si="10"/>
        <v>19.27</v>
      </c>
      <c r="F50" s="163"/>
      <c r="G50" s="152"/>
      <c r="H50" s="123"/>
    </row>
    <row r="51" spans="1:8" ht="12.75">
      <c r="A51" s="161" t="s">
        <v>539</v>
      </c>
      <c r="B51" s="50" t="s">
        <v>805</v>
      </c>
      <c r="C51" s="37" t="s">
        <v>67</v>
      </c>
      <c r="D51" s="162">
        <v>26.55</v>
      </c>
      <c r="E51" s="162">
        <f t="shared" si="10"/>
        <v>13.275</v>
      </c>
      <c r="F51" s="163"/>
      <c r="G51" s="152"/>
      <c r="H51" s="123"/>
    </row>
    <row r="52" spans="1:8" ht="12.75">
      <c r="A52" s="161" t="s">
        <v>539</v>
      </c>
      <c r="B52" s="50" t="s">
        <v>805</v>
      </c>
      <c r="C52" s="37" t="s">
        <v>682</v>
      </c>
      <c r="D52" s="162">
        <v>117.6</v>
      </c>
      <c r="E52" s="162">
        <f t="shared" si="10"/>
        <v>58.8</v>
      </c>
      <c r="F52" s="163"/>
      <c r="G52" s="152"/>
      <c r="H52" s="123"/>
    </row>
    <row r="53" spans="1:8" ht="12.75">
      <c r="A53" s="161" t="s">
        <v>539</v>
      </c>
      <c r="B53" s="50" t="s">
        <v>805</v>
      </c>
      <c r="C53" s="37" t="s">
        <v>86</v>
      </c>
      <c r="D53" s="162">
        <v>24.42</v>
      </c>
      <c r="E53" s="162">
        <f t="shared" si="10"/>
        <v>12.21</v>
      </c>
      <c r="F53" s="163"/>
      <c r="G53" s="152"/>
      <c r="H53" s="123"/>
    </row>
    <row r="54" spans="1:8" ht="12.75">
      <c r="A54" s="161" t="s">
        <v>539</v>
      </c>
      <c r="B54" s="50" t="s">
        <v>805</v>
      </c>
      <c r="C54" s="37" t="s">
        <v>661</v>
      </c>
      <c r="D54" s="162">
        <v>37.66</v>
      </c>
      <c r="E54" s="162">
        <f t="shared" si="10"/>
        <v>18.83</v>
      </c>
      <c r="F54" s="163"/>
      <c r="G54" s="152"/>
      <c r="H54" s="123"/>
    </row>
    <row r="55" spans="1:8" ht="12.75">
      <c r="A55" s="161" t="s">
        <v>539</v>
      </c>
      <c r="B55" s="50" t="s">
        <v>805</v>
      </c>
      <c r="C55" s="37" t="s">
        <v>806</v>
      </c>
      <c r="D55" s="162">
        <v>18.75</v>
      </c>
      <c r="E55" s="162">
        <f t="shared" si="10"/>
        <v>9.375</v>
      </c>
      <c r="F55" s="163"/>
      <c r="G55" s="152"/>
      <c r="H55" s="123"/>
    </row>
    <row r="56" spans="1:8" ht="12.75">
      <c r="A56" s="161" t="s">
        <v>539</v>
      </c>
      <c r="B56" s="50" t="s">
        <v>805</v>
      </c>
      <c r="C56" s="37" t="s">
        <v>807</v>
      </c>
      <c r="D56" s="162">
        <v>18.75</v>
      </c>
      <c r="E56" s="162">
        <f t="shared" si="10"/>
        <v>9.375</v>
      </c>
      <c r="F56" s="163"/>
      <c r="G56" s="152"/>
      <c r="H56" s="123"/>
    </row>
    <row r="57" spans="1:8" ht="12.75">
      <c r="A57" s="161" t="s">
        <v>539</v>
      </c>
      <c r="B57" s="50" t="s">
        <v>805</v>
      </c>
      <c r="C57" s="37" t="s">
        <v>808</v>
      </c>
      <c r="D57" s="162">
        <v>18.75</v>
      </c>
      <c r="E57" s="162">
        <f t="shared" si="10"/>
        <v>9.375</v>
      </c>
      <c r="F57" s="163"/>
      <c r="G57" s="152"/>
      <c r="H57" s="123"/>
    </row>
    <row r="58" spans="1:8" ht="12.75">
      <c r="A58" s="161" t="s">
        <v>539</v>
      </c>
      <c r="B58" s="50" t="s">
        <v>805</v>
      </c>
      <c r="C58" s="37" t="s">
        <v>809</v>
      </c>
      <c r="D58" s="162">
        <v>18.75</v>
      </c>
      <c r="E58" s="162">
        <f t="shared" si="10"/>
        <v>9.375</v>
      </c>
      <c r="F58" s="163"/>
      <c r="G58" s="152"/>
      <c r="H58" s="123"/>
    </row>
    <row r="59" spans="1:8" ht="12.75">
      <c r="A59" s="161" t="s">
        <v>539</v>
      </c>
      <c r="B59" s="50" t="s">
        <v>805</v>
      </c>
      <c r="C59" s="37" t="s">
        <v>810</v>
      </c>
      <c r="D59" s="162">
        <v>18.75</v>
      </c>
      <c r="E59" s="162">
        <f t="shared" si="10"/>
        <v>9.375</v>
      </c>
      <c r="F59" s="163"/>
      <c r="G59" s="152"/>
      <c r="H59" s="123"/>
    </row>
    <row r="60" spans="1:8" ht="12.75">
      <c r="A60" s="161" t="s">
        <v>539</v>
      </c>
      <c r="B60" s="50" t="s">
        <v>805</v>
      </c>
      <c r="C60" s="37" t="s">
        <v>811</v>
      </c>
      <c r="D60" s="162">
        <v>18.75</v>
      </c>
      <c r="E60" s="162">
        <f t="shared" si="10"/>
        <v>9.375</v>
      </c>
      <c r="F60" s="163"/>
      <c r="G60" s="152"/>
      <c r="H60" s="123"/>
    </row>
    <row r="61" spans="1:8" ht="12.75">
      <c r="A61" s="161" t="s">
        <v>539</v>
      </c>
      <c r="B61" s="50" t="s">
        <v>805</v>
      </c>
      <c r="C61" s="37" t="s">
        <v>812</v>
      </c>
      <c r="D61" s="162">
        <v>18.75</v>
      </c>
      <c r="E61" s="162">
        <f t="shared" si="10"/>
        <v>9.375</v>
      </c>
      <c r="F61" s="163"/>
      <c r="G61" s="152"/>
      <c r="H61" s="123"/>
    </row>
    <row r="62" spans="1:8" ht="12.75">
      <c r="A62" s="161" t="s">
        <v>539</v>
      </c>
      <c r="B62" s="50" t="s">
        <v>805</v>
      </c>
      <c r="C62" s="37" t="s">
        <v>813</v>
      </c>
      <c r="D62" s="162">
        <v>18.75</v>
      </c>
      <c r="E62" s="162">
        <f t="shared" si="10"/>
        <v>9.375</v>
      </c>
      <c r="F62" s="163"/>
      <c r="G62" s="152"/>
      <c r="H62" s="123"/>
    </row>
    <row r="63" spans="1:8" ht="12.75">
      <c r="A63" s="161" t="s">
        <v>539</v>
      </c>
      <c r="B63" s="50" t="s">
        <v>805</v>
      </c>
      <c r="C63" s="37" t="s">
        <v>814</v>
      </c>
      <c r="D63" s="162">
        <v>18.75</v>
      </c>
      <c r="E63" s="162">
        <f t="shared" si="10"/>
        <v>9.375</v>
      </c>
      <c r="F63" s="163"/>
      <c r="G63" s="152"/>
      <c r="H63" s="123"/>
    </row>
    <row r="64" spans="1:8" ht="12.75">
      <c r="A64" s="161" t="s">
        <v>539</v>
      </c>
      <c r="B64" s="50" t="s">
        <v>805</v>
      </c>
      <c r="C64" s="37" t="s">
        <v>815</v>
      </c>
      <c r="D64" s="162">
        <v>18.75</v>
      </c>
      <c r="E64" s="162">
        <f t="shared" si="10"/>
        <v>9.375</v>
      </c>
      <c r="F64" s="163"/>
      <c r="G64" s="152"/>
      <c r="H64" s="123"/>
    </row>
    <row r="65" spans="1:8" ht="12.75">
      <c r="A65" s="161" t="s">
        <v>539</v>
      </c>
      <c r="B65" s="50" t="s">
        <v>805</v>
      </c>
      <c r="C65" s="37" t="s">
        <v>687</v>
      </c>
      <c r="D65" s="162">
        <v>38.12</v>
      </c>
      <c r="E65" s="162">
        <f t="shared" si="10"/>
        <v>19.06</v>
      </c>
      <c r="F65" s="163"/>
      <c r="G65" s="152"/>
      <c r="H65" s="123"/>
    </row>
    <row r="66" spans="1:8" ht="12.75">
      <c r="A66" s="161" t="s">
        <v>539</v>
      </c>
      <c r="B66" s="50" t="s">
        <v>805</v>
      </c>
      <c r="C66" s="37" t="s">
        <v>684</v>
      </c>
      <c r="D66" s="162">
        <v>38.12</v>
      </c>
      <c r="E66" s="162">
        <f t="shared" si="10"/>
        <v>19.06</v>
      </c>
      <c r="F66" s="163"/>
      <c r="G66" s="152"/>
      <c r="H66" s="123"/>
    </row>
    <row r="67" spans="1:8" ht="12.75">
      <c r="A67" s="161" t="s">
        <v>539</v>
      </c>
      <c r="B67" s="50" t="s">
        <v>805</v>
      </c>
      <c r="C67" s="37" t="s">
        <v>816</v>
      </c>
      <c r="D67" s="162">
        <v>18.75</v>
      </c>
      <c r="E67" s="162">
        <f t="shared" si="10"/>
        <v>9.375</v>
      </c>
      <c r="F67" s="163"/>
      <c r="G67" s="152"/>
      <c r="H67" s="123"/>
    </row>
    <row r="68" spans="1:8" ht="12.75">
      <c r="A68" s="161" t="s">
        <v>539</v>
      </c>
      <c r="B68" s="50" t="s">
        <v>805</v>
      </c>
      <c r="C68" s="37" t="s">
        <v>686</v>
      </c>
      <c r="D68" s="162">
        <v>18.75</v>
      </c>
      <c r="E68" s="162">
        <f t="shared" si="10"/>
        <v>9.375</v>
      </c>
      <c r="F68" s="163"/>
      <c r="G68" s="152"/>
      <c r="H68" s="123"/>
    </row>
    <row r="69" spans="1:8" ht="12.75">
      <c r="A69" s="161" t="s">
        <v>539</v>
      </c>
      <c r="B69" s="50" t="s">
        <v>805</v>
      </c>
      <c r="C69" s="37" t="s">
        <v>817</v>
      </c>
      <c r="D69" s="162">
        <v>37.81</v>
      </c>
      <c r="E69" s="162">
        <f t="shared" si="10"/>
        <v>18.905</v>
      </c>
      <c r="F69" s="163"/>
      <c r="G69" s="152"/>
      <c r="H69" s="123"/>
    </row>
    <row r="70" spans="1:8" ht="12.75">
      <c r="A70" s="161" t="s">
        <v>539</v>
      </c>
      <c r="B70" s="50" t="s">
        <v>805</v>
      </c>
      <c r="C70" s="37" t="s">
        <v>17</v>
      </c>
      <c r="D70" s="162">
        <v>71.46</v>
      </c>
      <c r="E70" s="162">
        <f t="shared" si="10"/>
        <v>35.73</v>
      </c>
      <c r="F70" s="163"/>
      <c r="G70" s="152"/>
      <c r="H70" s="123"/>
    </row>
    <row r="71" spans="1:8" ht="12.75">
      <c r="A71" s="161" t="s">
        <v>539</v>
      </c>
      <c r="B71" s="50" t="s">
        <v>805</v>
      </c>
      <c r="C71" s="37" t="s">
        <v>43</v>
      </c>
      <c r="D71" s="162">
        <v>103.32</v>
      </c>
      <c r="E71" s="162">
        <f t="shared" si="10"/>
        <v>51.66</v>
      </c>
      <c r="F71" s="163"/>
      <c r="G71" s="152"/>
      <c r="H71" s="123"/>
    </row>
    <row r="72" spans="1:8" ht="12.75">
      <c r="A72" s="161" t="s">
        <v>539</v>
      </c>
      <c r="B72" s="50" t="s">
        <v>805</v>
      </c>
      <c r="C72" s="37" t="s">
        <v>73</v>
      </c>
      <c r="D72" s="162">
        <v>22.26</v>
      </c>
      <c r="E72" s="162">
        <f t="shared" si="10"/>
        <v>11.13</v>
      </c>
      <c r="F72" s="163"/>
      <c r="G72" s="152"/>
      <c r="H72" s="123"/>
    </row>
    <row r="73" spans="1:8" ht="12.75">
      <c r="A73" s="161" t="s">
        <v>539</v>
      </c>
      <c r="B73" s="50" t="s">
        <v>805</v>
      </c>
      <c r="C73" s="37" t="s">
        <v>791</v>
      </c>
      <c r="D73" s="162">
        <v>21.94</v>
      </c>
      <c r="E73" s="162">
        <f aca="true" t="shared" si="11" ref="E73:E74">D73*1</f>
        <v>21.94</v>
      </c>
      <c r="F73" s="163"/>
      <c r="G73" s="152"/>
      <c r="H73" s="123"/>
    </row>
    <row r="74" spans="1:8" ht="12.75">
      <c r="A74" s="161" t="s">
        <v>539</v>
      </c>
      <c r="B74" s="50" t="s">
        <v>805</v>
      </c>
      <c r="C74" s="37" t="s">
        <v>792</v>
      </c>
      <c r="D74" s="162">
        <v>21.94</v>
      </c>
      <c r="E74" s="162">
        <f t="shared" si="11"/>
        <v>21.94</v>
      </c>
      <c r="F74" s="163"/>
      <c r="G74" s="152"/>
      <c r="H74" s="123"/>
    </row>
    <row r="75" spans="1:8" ht="12.75">
      <c r="A75" s="161" t="s">
        <v>165</v>
      </c>
      <c r="B75" s="50" t="s">
        <v>818</v>
      </c>
      <c r="C75" s="37" t="s">
        <v>103</v>
      </c>
      <c r="D75" s="162">
        <v>50.62</v>
      </c>
      <c r="E75" s="162">
        <f aca="true" t="shared" si="12" ref="E75:E76">D75*3</f>
        <v>151.85999999999999</v>
      </c>
      <c r="F75" s="163"/>
      <c r="G75" s="152"/>
      <c r="H75" s="123"/>
    </row>
    <row r="76" spans="1:8" ht="12.75">
      <c r="A76" s="161" t="s">
        <v>165</v>
      </c>
      <c r="B76" s="50" t="s">
        <v>818</v>
      </c>
      <c r="C76" s="37" t="s">
        <v>103</v>
      </c>
      <c r="D76" s="162">
        <v>50.62</v>
      </c>
      <c r="E76" s="162">
        <f t="shared" si="12"/>
        <v>151.85999999999999</v>
      </c>
      <c r="F76" s="163"/>
      <c r="G76" s="152"/>
      <c r="H76" s="123"/>
    </row>
    <row r="77" spans="1:8" ht="12.75">
      <c r="A77" s="161" t="s">
        <v>165</v>
      </c>
      <c r="B77" s="50" t="s">
        <v>818</v>
      </c>
      <c r="C77" s="37" t="s">
        <v>819</v>
      </c>
      <c r="D77" s="162">
        <v>16.27</v>
      </c>
      <c r="E77" s="162">
        <f>D77*1/2</f>
        <v>8.135</v>
      </c>
      <c r="F77" s="163"/>
      <c r="G77" s="152"/>
      <c r="H77" s="123"/>
    </row>
    <row r="78" spans="1:8" ht="12.75">
      <c r="A78" s="161" t="s">
        <v>165</v>
      </c>
      <c r="B78" s="50" t="s">
        <v>818</v>
      </c>
      <c r="C78" s="37" t="s">
        <v>820</v>
      </c>
      <c r="D78" s="162">
        <v>136.5</v>
      </c>
      <c r="E78" s="162">
        <f>D78*1</f>
        <v>136.5</v>
      </c>
      <c r="F78" s="163"/>
      <c r="G78" s="152"/>
      <c r="H78" s="123"/>
    </row>
    <row r="79" spans="1:8" ht="12.75">
      <c r="A79" s="161" t="s">
        <v>165</v>
      </c>
      <c r="B79" s="50" t="s">
        <v>818</v>
      </c>
      <c r="C79" s="37" t="s">
        <v>17</v>
      </c>
      <c r="D79" s="162">
        <v>70.02</v>
      </c>
      <c r="E79" s="162">
        <f aca="true" t="shared" si="13" ref="E79:E82">D79*3</f>
        <v>210.06</v>
      </c>
      <c r="F79" s="163"/>
      <c r="G79" s="152"/>
      <c r="H79" s="123"/>
    </row>
    <row r="80" spans="1:8" ht="12.75">
      <c r="A80" s="161" t="s">
        <v>112</v>
      </c>
      <c r="B80" s="50" t="s">
        <v>20</v>
      </c>
      <c r="C80" s="37" t="s">
        <v>326</v>
      </c>
      <c r="D80" s="162">
        <v>20.34</v>
      </c>
      <c r="E80" s="162">
        <f t="shared" si="13"/>
        <v>61.019999999999996</v>
      </c>
      <c r="F80" s="163"/>
      <c r="G80" s="152"/>
      <c r="H80" s="123"/>
    </row>
    <row r="81" spans="1:8" ht="12.75">
      <c r="A81" s="161" t="s">
        <v>112</v>
      </c>
      <c r="B81" s="50" t="s">
        <v>20</v>
      </c>
      <c r="C81" s="37" t="s">
        <v>328</v>
      </c>
      <c r="D81" s="162">
        <v>20.34</v>
      </c>
      <c r="E81" s="162">
        <f t="shared" si="13"/>
        <v>61.019999999999996</v>
      </c>
      <c r="F81" s="163"/>
      <c r="G81" s="152"/>
      <c r="H81" s="123"/>
    </row>
    <row r="82" spans="1:8" ht="12.75">
      <c r="A82" s="161" t="s">
        <v>112</v>
      </c>
      <c r="B82" s="50" t="s">
        <v>20</v>
      </c>
      <c r="C82" s="37" t="s">
        <v>17</v>
      </c>
      <c r="D82" s="162">
        <v>18.25</v>
      </c>
      <c r="E82" s="162">
        <f t="shared" si="13"/>
        <v>54.75</v>
      </c>
      <c r="F82" s="163"/>
      <c r="G82" s="152"/>
      <c r="H82" s="123"/>
    </row>
    <row r="83" spans="1:8" ht="12.75">
      <c r="A83" s="161" t="s">
        <v>97</v>
      </c>
      <c r="B83" s="50" t="s">
        <v>821</v>
      </c>
      <c r="C83" s="37" t="s">
        <v>693</v>
      </c>
      <c r="D83" s="162">
        <v>68</v>
      </c>
      <c r="E83" s="162">
        <f aca="true" t="shared" si="14" ref="E83:E103">D83*1/2</f>
        <v>34</v>
      </c>
      <c r="F83" s="163"/>
      <c r="G83" s="152"/>
      <c r="H83" s="123"/>
    </row>
    <row r="84" spans="1:8" ht="12.75">
      <c r="A84" s="161" t="s">
        <v>97</v>
      </c>
      <c r="B84" s="50" t="s">
        <v>821</v>
      </c>
      <c r="C84" s="37" t="s">
        <v>668</v>
      </c>
      <c r="D84" s="162">
        <v>68</v>
      </c>
      <c r="E84" s="162">
        <f t="shared" si="14"/>
        <v>34</v>
      </c>
      <c r="F84" s="163"/>
      <c r="G84" s="152"/>
      <c r="H84" s="123"/>
    </row>
    <row r="85" spans="1:8" ht="12.75">
      <c r="A85" s="161" t="s">
        <v>97</v>
      </c>
      <c r="B85" s="50" t="s">
        <v>821</v>
      </c>
      <c r="C85" s="37" t="s">
        <v>822</v>
      </c>
      <c r="D85" s="162">
        <v>68</v>
      </c>
      <c r="E85" s="162">
        <f t="shared" si="14"/>
        <v>34</v>
      </c>
      <c r="F85" s="163"/>
      <c r="G85" s="152"/>
      <c r="H85" s="123"/>
    </row>
    <row r="86" spans="1:8" ht="12.75">
      <c r="A86" s="161" t="s">
        <v>97</v>
      </c>
      <c r="B86" s="50" t="s">
        <v>821</v>
      </c>
      <c r="C86" s="37" t="s">
        <v>823</v>
      </c>
      <c r="D86" s="162">
        <v>68</v>
      </c>
      <c r="E86" s="162">
        <f t="shared" si="14"/>
        <v>34</v>
      </c>
      <c r="F86" s="163"/>
      <c r="G86" s="152"/>
      <c r="H86" s="123"/>
    </row>
    <row r="87" spans="1:8" ht="12.75">
      <c r="A87" s="161" t="s">
        <v>97</v>
      </c>
      <c r="B87" s="50" t="s">
        <v>821</v>
      </c>
      <c r="C87" s="37" t="s">
        <v>824</v>
      </c>
      <c r="D87" s="162">
        <v>14.16</v>
      </c>
      <c r="E87" s="162">
        <f t="shared" si="14"/>
        <v>7.08</v>
      </c>
      <c r="F87" s="163"/>
      <c r="G87" s="152"/>
      <c r="H87" s="123"/>
    </row>
    <row r="88" spans="1:8" ht="12.75">
      <c r="A88" s="161" t="s">
        <v>97</v>
      </c>
      <c r="B88" s="50" t="s">
        <v>821</v>
      </c>
      <c r="C88" s="37" t="s">
        <v>825</v>
      </c>
      <c r="D88" s="162">
        <v>7.27</v>
      </c>
      <c r="E88" s="162">
        <f t="shared" si="14"/>
        <v>3.635</v>
      </c>
      <c r="F88" s="163"/>
      <c r="G88" s="152"/>
      <c r="H88" s="123"/>
    </row>
    <row r="89" spans="1:8" ht="12.75">
      <c r="A89" s="161" t="s">
        <v>97</v>
      </c>
      <c r="B89" s="50" t="s">
        <v>821</v>
      </c>
      <c r="C89" s="37" t="s">
        <v>17</v>
      </c>
      <c r="D89" s="162">
        <v>94.1</v>
      </c>
      <c r="E89" s="162">
        <f t="shared" si="14"/>
        <v>47.05</v>
      </c>
      <c r="F89" s="163"/>
      <c r="G89" s="152"/>
      <c r="H89" s="123"/>
    </row>
    <row r="90" spans="1:8" ht="12.75">
      <c r="A90" s="161" t="s">
        <v>97</v>
      </c>
      <c r="B90" s="50" t="s">
        <v>821</v>
      </c>
      <c r="C90" s="37" t="s">
        <v>73</v>
      </c>
      <c r="D90" s="162">
        <v>44.93</v>
      </c>
      <c r="E90" s="162">
        <f t="shared" si="14"/>
        <v>22.465</v>
      </c>
      <c r="F90" s="163"/>
      <c r="G90" s="152"/>
      <c r="H90" s="123"/>
    </row>
    <row r="91" spans="1:8" ht="12.75">
      <c r="A91" s="161" t="s">
        <v>57</v>
      </c>
      <c r="B91" s="50" t="s">
        <v>826</v>
      </c>
      <c r="C91" s="37" t="s">
        <v>827</v>
      </c>
      <c r="D91" s="162">
        <v>55.05</v>
      </c>
      <c r="E91" s="162">
        <f t="shared" si="14"/>
        <v>27.525</v>
      </c>
      <c r="F91" s="163"/>
      <c r="G91" s="152"/>
      <c r="H91" s="123"/>
    </row>
    <row r="92" spans="1:8" ht="12.75">
      <c r="A92" s="161" t="s">
        <v>57</v>
      </c>
      <c r="B92" s="50" t="s">
        <v>826</v>
      </c>
      <c r="C92" s="37" t="s">
        <v>828</v>
      </c>
      <c r="D92" s="162">
        <v>8.97</v>
      </c>
      <c r="E92" s="162">
        <f t="shared" si="14"/>
        <v>4.485</v>
      </c>
      <c r="F92" s="163"/>
      <c r="G92" s="152"/>
      <c r="H92" s="123"/>
    </row>
    <row r="93" spans="1:8" ht="12.75">
      <c r="A93" s="161" t="s">
        <v>57</v>
      </c>
      <c r="B93" s="50" t="s">
        <v>826</v>
      </c>
      <c r="C93" s="37" t="s">
        <v>72</v>
      </c>
      <c r="D93" s="162">
        <v>8.97</v>
      </c>
      <c r="E93" s="162">
        <f t="shared" si="14"/>
        <v>4.485</v>
      </c>
      <c r="F93" s="163"/>
      <c r="G93" s="152"/>
      <c r="H93" s="123"/>
    </row>
    <row r="94" spans="1:8" ht="12.75">
      <c r="A94" s="161" t="s">
        <v>57</v>
      </c>
      <c r="B94" s="50" t="s">
        <v>826</v>
      </c>
      <c r="C94" s="37" t="s">
        <v>829</v>
      </c>
      <c r="D94" s="162">
        <v>55.05</v>
      </c>
      <c r="E94" s="162">
        <f t="shared" si="14"/>
        <v>27.525</v>
      </c>
      <c r="F94" s="163"/>
      <c r="G94" s="152"/>
      <c r="H94" s="123"/>
    </row>
    <row r="95" spans="1:8" ht="12.75">
      <c r="A95" s="161" t="s">
        <v>57</v>
      </c>
      <c r="B95" s="50" t="s">
        <v>826</v>
      </c>
      <c r="C95" s="37" t="s">
        <v>828</v>
      </c>
      <c r="D95" s="162">
        <v>8.97</v>
      </c>
      <c r="E95" s="162">
        <f t="shared" si="14"/>
        <v>4.485</v>
      </c>
      <c r="F95" s="163"/>
      <c r="G95" s="152"/>
      <c r="H95" s="123"/>
    </row>
    <row r="96" spans="1:8" ht="12.75">
      <c r="A96" s="161" t="s">
        <v>57</v>
      </c>
      <c r="B96" s="50" t="s">
        <v>826</v>
      </c>
      <c r="C96" s="37" t="s">
        <v>72</v>
      </c>
      <c r="D96" s="162">
        <v>8.97</v>
      </c>
      <c r="E96" s="162">
        <f t="shared" si="14"/>
        <v>4.485</v>
      </c>
      <c r="F96" s="163"/>
      <c r="G96" s="152"/>
      <c r="H96" s="123"/>
    </row>
    <row r="97" spans="1:8" ht="12.75">
      <c r="A97" s="161" t="s">
        <v>57</v>
      </c>
      <c r="B97" s="50" t="s">
        <v>826</v>
      </c>
      <c r="C97" s="37" t="s">
        <v>830</v>
      </c>
      <c r="D97" s="162">
        <v>55.05</v>
      </c>
      <c r="E97" s="162">
        <f t="shared" si="14"/>
        <v>27.525</v>
      </c>
      <c r="F97" s="163"/>
      <c r="G97" s="152"/>
      <c r="H97" s="123"/>
    </row>
    <row r="98" spans="1:8" ht="12.75">
      <c r="A98" s="161" t="s">
        <v>57</v>
      </c>
      <c r="B98" s="50" t="s">
        <v>826</v>
      </c>
      <c r="C98" s="37" t="s">
        <v>828</v>
      </c>
      <c r="D98" s="162">
        <v>8.97</v>
      </c>
      <c r="E98" s="162">
        <f t="shared" si="14"/>
        <v>4.485</v>
      </c>
      <c r="F98" s="163"/>
      <c r="G98" s="152"/>
      <c r="H98" s="123"/>
    </row>
    <row r="99" spans="1:8" ht="12.75">
      <c r="A99" s="161" t="s">
        <v>57</v>
      </c>
      <c r="B99" s="50" t="s">
        <v>826</v>
      </c>
      <c r="C99" s="37" t="s">
        <v>72</v>
      </c>
      <c r="D99" s="162">
        <v>8.97</v>
      </c>
      <c r="E99" s="162">
        <f t="shared" si="14"/>
        <v>4.485</v>
      </c>
      <c r="F99" s="163"/>
      <c r="G99" s="152"/>
      <c r="H99" s="123"/>
    </row>
    <row r="100" spans="1:8" ht="12.75">
      <c r="A100" s="161" t="s">
        <v>57</v>
      </c>
      <c r="B100" s="50" t="s">
        <v>826</v>
      </c>
      <c r="C100" s="37" t="s">
        <v>831</v>
      </c>
      <c r="D100" s="162">
        <v>55.05</v>
      </c>
      <c r="E100" s="162">
        <f t="shared" si="14"/>
        <v>27.525</v>
      </c>
      <c r="F100" s="163"/>
      <c r="G100" s="152"/>
      <c r="H100" s="123"/>
    </row>
    <row r="101" spans="1:8" ht="12.75">
      <c r="A101" s="161" t="s">
        <v>57</v>
      </c>
      <c r="B101" s="50" t="s">
        <v>826</v>
      </c>
      <c r="C101" s="37" t="s">
        <v>828</v>
      </c>
      <c r="D101" s="162">
        <v>8.97</v>
      </c>
      <c r="E101" s="162">
        <f t="shared" si="14"/>
        <v>4.485</v>
      </c>
      <c r="F101" s="163"/>
      <c r="G101" s="152"/>
      <c r="H101" s="123"/>
    </row>
    <row r="102" spans="1:8" ht="12.75">
      <c r="A102" s="161" t="s">
        <v>57</v>
      </c>
      <c r="B102" s="50" t="s">
        <v>826</v>
      </c>
      <c r="C102" s="37" t="s">
        <v>72</v>
      </c>
      <c r="D102" s="162">
        <v>8.97</v>
      </c>
      <c r="E102" s="162">
        <f t="shared" si="14"/>
        <v>4.485</v>
      </c>
      <c r="F102" s="163"/>
      <c r="G102" s="152"/>
      <c r="H102" s="123"/>
    </row>
    <row r="103" spans="1:8" ht="12.75">
      <c r="A103" s="161" t="s">
        <v>57</v>
      </c>
      <c r="B103" s="50" t="s">
        <v>826</v>
      </c>
      <c r="C103" s="37" t="s">
        <v>748</v>
      </c>
      <c r="D103" s="162">
        <v>51.56</v>
      </c>
      <c r="E103" s="162">
        <f t="shared" si="14"/>
        <v>25.78</v>
      </c>
      <c r="F103" s="163"/>
      <c r="G103" s="152"/>
      <c r="H103" s="123"/>
    </row>
    <row r="104" spans="1:8" ht="12.75">
      <c r="A104" s="161" t="s">
        <v>57</v>
      </c>
      <c r="B104" s="50" t="s">
        <v>826</v>
      </c>
      <c r="C104" s="37" t="s">
        <v>34</v>
      </c>
      <c r="D104" s="162">
        <v>51.61</v>
      </c>
      <c r="E104" s="162">
        <f>D104*1/30</f>
        <v>1.7203333333333333</v>
      </c>
      <c r="F104" s="163"/>
      <c r="G104" s="152"/>
      <c r="H104" s="123"/>
    </row>
    <row r="105" spans="1:8" ht="12.75">
      <c r="A105" s="161" t="s">
        <v>57</v>
      </c>
      <c r="B105" s="50" t="s">
        <v>826</v>
      </c>
      <c r="C105" s="37" t="s">
        <v>17</v>
      </c>
      <c r="D105" s="162">
        <v>134.7</v>
      </c>
      <c r="E105" s="162">
        <f aca="true" t="shared" si="15" ref="E105:E106">D105*1/2</f>
        <v>67.35</v>
      </c>
      <c r="F105" s="163"/>
      <c r="G105" s="152"/>
      <c r="H105" s="123"/>
    </row>
    <row r="106" spans="1:8" ht="12.75">
      <c r="A106" s="161" t="s">
        <v>57</v>
      </c>
      <c r="B106" s="50" t="s">
        <v>826</v>
      </c>
      <c r="C106" s="37" t="s">
        <v>17</v>
      </c>
      <c r="D106" s="162">
        <v>16.6</v>
      </c>
      <c r="E106" s="162">
        <f t="shared" si="15"/>
        <v>8.3</v>
      </c>
      <c r="F106" s="163"/>
      <c r="G106" s="152"/>
      <c r="H106" s="123"/>
    </row>
    <row r="107" spans="1:8" ht="12.75">
      <c r="A107" s="161" t="s">
        <v>57</v>
      </c>
      <c r="B107" s="50" t="s">
        <v>826</v>
      </c>
      <c r="C107" s="37" t="s">
        <v>798</v>
      </c>
      <c r="D107" s="162">
        <v>20.52</v>
      </c>
      <c r="E107" s="162">
        <f aca="true" t="shared" si="16" ref="E107:E108">D107*1</f>
        <v>20.52</v>
      </c>
      <c r="F107" s="163"/>
      <c r="G107" s="152"/>
      <c r="H107" s="123"/>
    </row>
    <row r="108" spans="1:8" ht="12.75">
      <c r="A108" s="161" t="s">
        <v>57</v>
      </c>
      <c r="B108" s="50" t="s">
        <v>826</v>
      </c>
      <c r="C108" s="37" t="s">
        <v>797</v>
      </c>
      <c r="D108" s="162">
        <v>20.52</v>
      </c>
      <c r="E108" s="162">
        <f t="shared" si="16"/>
        <v>20.52</v>
      </c>
      <c r="F108" s="163"/>
      <c r="G108" s="152"/>
      <c r="H108" s="123"/>
    </row>
    <row r="109" spans="1:8" ht="25.5">
      <c r="A109" s="161" t="s">
        <v>57</v>
      </c>
      <c r="B109" s="50" t="s">
        <v>832</v>
      </c>
      <c r="C109" s="37" t="s">
        <v>71</v>
      </c>
      <c r="D109" s="162">
        <v>66.78</v>
      </c>
      <c r="E109" s="162">
        <f aca="true" t="shared" si="17" ref="E109:E132">D109*3</f>
        <v>200.34</v>
      </c>
      <c r="F109" s="163"/>
      <c r="G109" s="152"/>
      <c r="H109" s="123"/>
    </row>
    <row r="110" spans="1:8" ht="25.5">
      <c r="A110" s="161" t="s">
        <v>57</v>
      </c>
      <c r="B110" s="50" t="s">
        <v>832</v>
      </c>
      <c r="C110" s="37" t="s">
        <v>71</v>
      </c>
      <c r="D110" s="162">
        <v>66.78</v>
      </c>
      <c r="E110" s="162">
        <f t="shared" si="17"/>
        <v>200.34</v>
      </c>
      <c r="F110" s="163"/>
      <c r="G110" s="152"/>
      <c r="H110" s="123"/>
    </row>
    <row r="111" spans="1:8" ht="25.5">
      <c r="A111" s="161" t="s">
        <v>57</v>
      </c>
      <c r="B111" s="50" t="s">
        <v>832</v>
      </c>
      <c r="C111" s="37" t="s">
        <v>71</v>
      </c>
      <c r="D111" s="162">
        <v>58.32</v>
      </c>
      <c r="E111" s="162">
        <f t="shared" si="17"/>
        <v>174.96</v>
      </c>
      <c r="F111" s="163"/>
      <c r="G111" s="152"/>
      <c r="H111" s="123"/>
    </row>
    <row r="112" spans="1:8" ht="25.5">
      <c r="A112" s="161" t="s">
        <v>57</v>
      </c>
      <c r="B112" s="50" t="s">
        <v>832</v>
      </c>
      <c r="C112" s="37" t="s">
        <v>71</v>
      </c>
      <c r="D112" s="162">
        <v>66.78</v>
      </c>
      <c r="E112" s="162">
        <f t="shared" si="17"/>
        <v>200.34</v>
      </c>
      <c r="F112" s="163"/>
      <c r="G112" s="152"/>
      <c r="H112" s="123"/>
    </row>
    <row r="113" spans="1:8" ht="25.5">
      <c r="A113" s="161" t="s">
        <v>57</v>
      </c>
      <c r="B113" s="50" t="s">
        <v>832</v>
      </c>
      <c r="C113" s="37" t="s">
        <v>71</v>
      </c>
      <c r="D113" s="162">
        <v>66.78</v>
      </c>
      <c r="E113" s="162">
        <f t="shared" si="17"/>
        <v>200.34</v>
      </c>
      <c r="F113" s="163"/>
      <c r="G113" s="152"/>
      <c r="H113" s="123"/>
    </row>
    <row r="114" spans="1:8" ht="25.5">
      <c r="A114" s="161" t="s">
        <v>57</v>
      </c>
      <c r="B114" s="50" t="s">
        <v>832</v>
      </c>
      <c r="C114" s="37" t="s">
        <v>17</v>
      </c>
      <c r="D114" s="162">
        <v>131.34</v>
      </c>
      <c r="E114" s="162">
        <f t="shared" si="17"/>
        <v>394.02</v>
      </c>
      <c r="F114" s="163"/>
      <c r="G114" s="152"/>
      <c r="H114" s="123"/>
    </row>
    <row r="115" spans="1:8" ht="25.5">
      <c r="A115" s="161" t="s">
        <v>57</v>
      </c>
      <c r="B115" s="50" t="s">
        <v>832</v>
      </c>
      <c r="C115" s="37" t="s">
        <v>833</v>
      </c>
      <c r="D115" s="162">
        <v>105.03</v>
      </c>
      <c r="E115" s="162">
        <f t="shared" si="17"/>
        <v>315.09000000000003</v>
      </c>
      <c r="F115" s="163"/>
      <c r="G115" s="152"/>
      <c r="H115" s="123"/>
    </row>
    <row r="116" spans="1:8" ht="25.5">
      <c r="A116" s="161" t="s">
        <v>57</v>
      </c>
      <c r="B116" s="50" t="s">
        <v>832</v>
      </c>
      <c r="C116" s="37" t="s">
        <v>798</v>
      </c>
      <c r="D116" s="162">
        <v>20.52</v>
      </c>
      <c r="E116" s="162">
        <f t="shared" si="17"/>
        <v>61.56</v>
      </c>
      <c r="F116" s="163"/>
      <c r="G116" s="152"/>
      <c r="H116" s="123"/>
    </row>
    <row r="117" spans="1:8" ht="25.5">
      <c r="A117" s="161" t="s">
        <v>57</v>
      </c>
      <c r="B117" s="50" t="s">
        <v>832</v>
      </c>
      <c r="C117" s="37" t="s">
        <v>797</v>
      </c>
      <c r="D117" s="162">
        <v>20.52</v>
      </c>
      <c r="E117" s="162">
        <f t="shared" si="17"/>
        <v>61.56</v>
      </c>
      <c r="F117" s="163"/>
      <c r="G117" s="152"/>
      <c r="H117" s="123"/>
    </row>
    <row r="118" spans="1:8" ht="25.5">
      <c r="A118" s="161" t="s">
        <v>57</v>
      </c>
      <c r="B118" s="50" t="s">
        <v>834</v>
      </c>
      <c r="C118" s="37" t="s">
        <v>71</v>
      </c>
      <c r="D118" s="162">
        <v>66.78</v>
      </c>
      <c r="E118" s="162">
        <f t="shared" si="17"/>
        <v>200.34</v>
      </c>
      <c r="F118" s="163"/>
      <c r="G118" s="152"/>
      <c r="H118" s="123"/>
    </row>
    <row r="119" spans="1:8" ht="25.5">
      <c r="A119" s="161" t="s">
        <v>57</v>
      </c>
      <c r="B119" s="50" t="s">
        <v>834</v>
      </c>
      <c r="C119" s="37" t="s">
        <v>71</v>
      </c>
      <c r="D119" s="162">
        <v>66.78</v>
      </c>
      <c r="E119" s="162">
        <f t="shared" si="17"/>
        <v>200.34</v>
      </c>
      <c r="F119" s="163"/>
      <c r="G119" s="152"/>
      <c r="H119" s="123"/>
    </row>
    <row r="120" spans="1:8" ht="25.5">
      <c r="A120" s="161" t="s">
        <v>57</v>
      </c>
      <c r="B120" s="50" t="s">
        <v>834</v>
      </c>
      <c r="C120" s="37" t="s">
        <v>71</v>
      </c>
      <c r="D120" s="162">
        <v>66.78</v>
      </c>
      <c r="E120" s="162">
        <f t="shared" si="17"/>
        <v>200.34</v>
      </c>
      <c r="F120" s="163"/>
      <c r="G120" s="152"/>
      <c r="H120" s="123"/>
    </row>
    <row r="121" spans="1:8" ht="25.5">
      <c r="A121" s="161" t="s">
        <v>57</v>
      </c>
      <c r="B121" s="50" t="s">
        <v>834</v>
      </c>
      <c r="C121" s="37" t="s">
        <v>71</v>
      </c>
      <c r="D121" s="162">
        <v>66.78</v>
      </c>
      <c r="E121" s="162">
        <f t="shared" si="17"/>
        <v>200.34</v>
      </c>
      <c r="F121" s="163"/>
      <c r="G121" s="152"/>
      <c r="H121" s="123"/>
    </row>
    <row r="122" spans="1:8" ht="25.5">
      <c r="A122" s="161" t="s">
        <v>57</v>
      </c>
      <c r="B122" s="50" t="s">
        <v>834</v>
      </c>
      <c r="C122" s="37" t="s">
        <v>71</v>
      </c>
      <c r="D122" s="162">
        <v>66.78</v>
      </c>
      <c r="E122" s="162">
        <f t="shared" si="17"/>
        <v>200.34</v>
      </c>
      <c r="F122" s="163"/>
      <c r="G122" s="152"/>
      <c r="H122" s="123"/>
    </row>
    <row r="123" spans="1:8" ht="25.5">
      <c r="A123" s="161" t="s">
        <v>57</v>
      </c>
      <c r="B123" s="50" t="s">
        <v>834</v>
      </c>
      <c r="C123" s="37" t="s">
        <v>17</v>
      </c>
      <c r="D123" s="162">
        <v>115.74</v>
      </c>
      <c r="E123" s="162">
        <f t="shared" si="17"/>
        <v>347.21999999999997</v>
      </c>
      <c r="F123" s="163"/>
      <c r="G123" s="152"/>
      <c r="H123" s="123"/>
    </row>
    <row r="124" spans="1:8" ht="25.5">
      <c r="A124" s="161" t="s">
        <v>57</v>
      </c>
      <c r="B124" s="50" t="s">
        <v>834</v>
      </c>
      <c r="C124" s="37" t="s">
        <v>833</v>
      </c>
      <c r="D124" s="162">
        <v>105.03</v>
      </c>
      <c r="E124" s="162">
        <f t="shared" si="17"/>
        <v>315.09000000000003</v>
      </c>
      <c r="F124" s="163"/>
      <c r="G124" s="152"/>
      <c r="H124" s="123"/>
    </row>
    <row r="125" spans="1:8" ht="12.75">
      <c r="A125" s="161" t="s">
        <v>151</v>
      </c>
      <c r="B125" s="50" t="s">
        <v>835</v>
      </c>
      <c r="C125" s="37" t="s">
        <v>71</v>
      </c>
      <c r="D125" s="162">
        <v>77.55</v>
      </c>
      <c r="E125" s="162">
        <f t="shared" si="17"/>
        <v>232.64999999999998</v>
      </c>
      <c r="F125" s="163"/>
      <c r="G125" s="152"/>
      <c r="H125" s="123"/>
    </row>
    <row r="126" spans="1:8" ht="12.75">
      <c r="A126" s="161" t="s">
        <v>151</v>
      </c>
      <c r="B126" s="50" t="s">
        <v>835</v>
      </c>
      <c r="C126" s="37" t="s">
        <v>71</v>
      </c>
      <c r="D126" s="162">
        <v>79</v>
      </c>
      <c r="E126" s="162">
        <f t="shared" si="17"/>
        <v>237</v>
      </c>
      <c r="F126" s="163"/>
      <c r="G126" s="152"/>
      <c r="H126" s="123"/>
    </row>
    <row r="127" spans="1:8" ht="12.75">
      <c r="A127" s="161" t="s">
        <v>151</v>
      </c>
      <c r="B127" s="50" t="s">
        <v>835</v>
      </c>
      <c r="C127" s="37" t="s">
        <v>71</v>
      </c>
      <c r="D127" s="162">
        <v>78.32</v>
      </c>
      <c r="E127" s="162">
        <f t="shared" si="17"/>
        <v>234.95999999999998</v>
      </c>
      <c r="F127" s="163"/>
      <c r="G127" s="152"/>
      <c r="H127" s="123"/>
    </row>
    <row r="128" spans="1:8" ht="12.75">
      <c r="A128" s="161" t="s">
        <v>151</v>
      </c>
      <c r="B128" s="50" t="s">
        <v>835</v>
      </c>
      <c r="C128" s="37" t="s">
        <v>71</v>
      </c>
      <c r="D128" s="162">
        <v>78.49</v>
      </c>
      <c r="E128" s="162">
        <f t="shared" si="17"/>
        <v>235.46999999999997</v>
      </c>
      <c r="F128" s="163"/>
      <c r="G128" s="152"/>
      <c r="H128" s="123"/>
    </row>
    <row r="129" spans="1:8" ht="12.75">
      <c r="A129" s="161" t="s">
        <v>151</v>
      </c>
      <c r="B129" s="50" t="s">
        <v>835</v>
      </c>
      <c r="C129" s="37" t="s">
        <v>17</v>
      </c>
      <c r="D129" s="162">
        <v>206.08</v>
      </c>
      <c r="E129" s="162">
        <f t="shared" si="17"/>
        <v>618.24</v>
      </c>
      <c r="F129" s="163"/>
      <c r="G129" s="152"/>
      <c r="H129" s="123"/>
    </row>
    <row r="130" spans="1:8" ht="12.75">
      <c r="A130" s="161" t="s">
        <v>151</v>
      </c>
      <c r="B130" s="50" t="s">
        <v>835</v>
      </c>
      <c r="C130" s="37" t="s">
        <v>833</v>
      </c>
      <c r="D130" s="162">
        <v>169.93</v>
      </c>
      <c r="E130" s="162">
        <f t="shared" si="17"/>
        <v>509.79</v>
      </c>
      <c r="F130" s="163"/>
      <c r="G130" s="152"/>
      <c r="H130" s="123"/>
    </row>
    <row r="131" spans="1:8" ht="12.75">
      <c r="A131" s="161" t="s">
        <v>151</v>
      </c>
      <c r="B131" s="50" t="s">
        <v>835</v>
      </c>
      <c r="C131" s="37" t="s">
        <v>798</v>
      </c>
      <c r="D131" s="162">
        <v>25.23</v>
      </c>
      <c r="E131" s="162">
        <f t="shared" si="17"/>
        <v>75.69</v>
      </c>
      <c r="F131" s="163"/>
      <c r="G131" s="152"/>
      <c r="H131" s="123"/>
    </row>
    <row r="132" spans="1:8" ht="12.75">
      <c r="A132" s="161" t="s">
        <v>151</v>
      </c>
      <c r="B132" s="50" t="s">
        <v>835</v>
      </c>
      <c r="C132" s="37" t="s">
        <v>797</v>
      </c>
      <c r="D132" s="162">
        <v>25.23</v>
      </c>
      <c r="E132" s="162">
        <f t="shared" si="17"/>
        <v>75.69</v>
      </c>
      <c r="F132" s="163"/>
      <c r="G132" s="152"/>
      <c r="H132" s="123"/>
    </row>
    <row r="133" spans="1:8" ht="12.75">
      <c r="A133" s="161" t="s">
        <v>151</v>
      </c>
      <c r="B133" s="50" t="s">
        <v>836</v>
      </c>
      <c r="C133" s="37" t="s">
        <v>71</v>
      </c>
      <c r="D133" s="162">
        <v>78.32</v>
      </c>
      <c r="E133" s="162">
        <f>D133*1</f>
        <v>78.32</v>
      </c>
      <c r="F133" s="163"/>
      <c r="G133" s="152"/>
      <c r="H133" s="123"/>
    </row>
    <row r="134" spans="1:8" ht="12.75">
      <c r="A134" s="161" t="s">
        <v>151</v>
      </c>
      <c r="B134" s="50" t="s">
        <v>836</v>
      </c>
      <c r="C134" s="37" t="s">
        <v>785</v>
      </c>
      <c r="D134" s="162">
        <v>78.32</v>
      </c>
      <c r="E134" s="162">
        <f aca="true" t="shared" si="18" ref="E134:E137">D134*1/2</f>
        <v>39.16</v>
      </c>
      <c r="F134" s="163"/>
      <c r="G134" s="152"/>
      <c r="H134" s="123"/>
    </row>
    <row r="135" spans="1:8" ht="12.75">
      <c r="A135" s="161" t="s">
        <v>151</v>
      </c>
      <c r="B135" s="50" t="s">
        <v>836</v>
      </c>
      <c r="C135" s="37" t="s">
        <v>837</v>
      </c>
      <c r="D135" s="162">
        <v>78.32</v>
      </c>
      <c r="E135" s="162">
        <f t="shared" si="18"/>
        <v>39.16</v>
      </c>
      <c r="F135" s="163"/>
      <c r="G135" s="152"/>
      <c r="H135" s="123"/>
    </row>
    <row r="136" spans="1:8" ht="12.75">
      <c r="A136" s="161" t="s">
        <v>151</v>
      </c>
      <c r="B136" s="50" t="s">
        <v>836</v>
      </c>
      <c r="C136" s="37" t="s">
        <v>838</v>
      </c>
      <c r="D136" s="162">
        <v>76.77</v>
      </c>
      <c r="E136" s="162">
        <f t="shared" si="18"/>
        <v>38.385</v>
      </c>
      <c r="F136" s="163"/>
      <c r="G136" s="152"/>
      <c r="H136" s="123"/>
    </row>
    <row r="137" spans="1:8" ht="12.75">
      <c r="A137" s="161" t="s">
        <v>151</v>
      </c>
      <c r="B137" s="50" t="s">
        <v>836</v>
      </c>
      <c r="C137" s="37" t="s">
        <v>839</v>
      </c>
      <c r="D137" s="162">
        <v>78.32</v>
      </c>
      <c r="E137" s="162">
        <f t="shared" si="18"/>
        <v>39.16</v>
      </c>
      <c r="F137" s="163"/>
      <c r="G137" s="152"/>
      <c r="H137" s="123"/>
    </row>
    <row r="138" spans="1:8" ht="12.75">
      <c r="A138" s="161" t="s">
        <v>151</v>
      </c>
      <c r="B138" s="50" t="s">
        <v>836</v>
      </c>
      <c r="C138" s="37" t="s">
        <v>17</v>
      </c>
      <c r="D138" s="162">
        <v>150.17</v>
      </c>
      <c r="E138" s="162">
        <f>D138*1</f>
        <v>150.17</v>
      </c>
      <c r="F138" s="163"/>
      <c r="G138" s="152"/>
      <c r="H138" s="123"/>
    </row>
    <row r="139" spans="1:8" ht="12.75">
      <c r="A139" s="161" t="s">
        <v>131</v>
      </c>
      <c r="B139" s="50" t="s">
        <v>10</v>
      </c>
      <c r="C139" s="37" t="s">
        <v>840</v>
      </c>
      <c r="D139" s="162">
        <v>78.1</v>
      </c>
      <c r="E139" s="162">
        <f aca="true" t="shared" si="19" ref="E139:E141">D139*1/2</f>
        <v>39.05</v>
      </c>
      <c r="F139" s="163"/>
      <c r="G139" s="152"/>
      <c r="H139" s="123"/>
    </row>
    <row r="140" spans="1:8" ht="12.75">
      <c r="A140" s="161" t="s">
        <v>131</v>
      </c>
      <c r="B140" s="50" t="s">
        <v>10</v>
      </c>
      <c r="C140" s="37" t="s">
        <v>17</v>
      </c>
      <c r="D140" s="162">
        <v>19.8</v>
      </c>
      <c r="E140" s="162">
        <f t="shared" si="19"/>
        <v>9.9</v>
      </c>
      <c r="F140" s="163"/>
      <c r="G140" s="152"/>
      <c r="H140" s="123"/>
    </row>
    <row r="141" spans="1:8" ht="12.75">
      <c r="A141" s="161" t="s">
        <v>120</v>
      </c>
      <c r="B141" s="50" t="s">
        <v>841</v>
      </c>
      <c r="C141" s="37" t="s">
        <v>842</v>
      </c>
      <c r="D141" s="162">
        <v>126.53</v>
      </c>
      <c r="E141" s="162">
        <f t="shared" si="19"/>
        <v>63.265</v>
      </c>
      <c r="F141" s="163"/>
      <c r="G141" s="152"/>
      <c r="H141" s="123"/>
    </row>
    <row r="142" spans="1:8" ht="12.75">
      <c r="A142" s="161" t="s">
        <v>120</v>
      </c>
      <c r="B142" s="50" t="s">
        <v>841</v>
      </c>
      <c r="C142" s="37" t="s">
        <v>34</v>
      </c>
      <c r="D142" s="162">
        <v>38.11</v>
      </c>
      <c r="E142" s="162">
        <f>D142*1/30</f>
        <v>1.2703333333333333</v>
      </c>
      <c r="F142" s="163"/>
      <c r="G142" s="152"/>
      <c r="H142" s="123"/>
    </row>
    <row r="143" spans="1:8" ht="12.75">
      <c r="A143" s="161" t="s">
        <v>120</v>
      </c>
      <c r="B143" s="50" t="s">
        <v>841</v>
      </c>
      <c r="C143" s="37" t="s">
        <v>843</v>
      </c>
      <c r="D143" s="162">
        <v>56.61</v>
      </c>
      <c r="E143" s="162">
        <f aca="true" t="shared" si="20" ref="E143:E148">D143*1/2</f>
        <v>28.305</v>
      </c>
      <c r="F143" s="163"/>
      <c r="G143" s="152"/>
      <c r="H143" s="123"/>
    </row>
    <row r="144" spans="1:8" ht="12.75">
      <c r="A144" s="161" t="s">
        <v>120</v>
      </c>
      <c r="B144" s="50" t="s">
        <v>841</v>
      </c>
      <c r="C144" s="37" t="s">
        <v>844</v>
      </c>
      <c r="D144" s="162">
        <v>86.5</v>
      </c>
      <c r="E144" s="162">
        <f t="shared" si="20"/>
        <v>43.25</v>
      </c>
      <c r="F144" s="163"/>
      <c r="G144" s="152"/>
      <c r="H144" s="123"/>
    </row>
    <row r="145" spans="1:8" ht="12.75">
      <c r="A145" s="161" t="s">
        <v>120</v>
      </c>
      <c r="B145" s="50" t="s">
        <v>841</v>
      </c>
      <c r="C145" s="37" t="s">
        <v>845</v>
      </c>
      <c r="D145" s="162">
        <v>29.38</v>
      </c>
      <c r="E145" s="162">
        <f t="shared" si="20"/>
        <v>14.69</v>
      </c>
      <c r="F145" s="163"/>
      <c r="G145" s="152"/>
      <c r="H145" s="123"/>
    </row>
    <row r="146" spans="1:8" ht="12.75">
      <c r="A146" s="161" t="s">
        <v>120</v>
      </c>
      <c r="B146" s="50" t="s">
        <v>841</v>
      </c>
      <c r="C146" s="37" t="s">
        <v>846</v>
      </c>
      <c r="D146" s="162">
        <v>28.31</v>
      </c>
      <c r="E146" s="162">
        <f t="shared" si="20"/>
        <v>14.155</v>
      </c>
      <c r="F146" s="163"/>
      <c r="G146" s="152"/>
      <c r="H146" s="123"/>
    </row>
    <row r="147" spans="1:8" ht="12.75">
      <c r="A147" s="161" t="s">
        <v>120</v>
      </c>
      <c r="B147" s="50" t="s">
        <v>841</v>
      </c>
      <c r="C147" s="37" t="s">
        <v>847</v>
      </c>
      <c r="D147" s="162">
        <v>28.9</v>
      </c>
      <c r="E147" s="162">
        <f t="shared" si="20"/>
        <v>14.45</v>
      </c>
      <c r="F147" s="163"/>
      <c r="G147" s="152"/>
      <c r="H147" s="123"/>
    </row>
    <row r="148" spans="1:8" ht="12.75">
      <c r="A148" s="161" t="s">
        <v>120</v>
      </c>
      <c r="B148" s="50" t="s">
        <v>841</v>
      </c>
      <c r="C148" s="37" t="s">
        <v>17</v>
      </c>
      <c r="D148" s="162">
        <v>173.57</v>
      </c>
      <c r="E148" s="162">
        <f t="shared" si="20"/>
        <v>86.785</v>
      </c>
      <c r="F148" s="163"/>
      <c r="G148" s="152"/>
      <c r="H148" s="123"/>
    </row>
    <row r="149" spans="1:8" ht="12.75">
      <c r="A149" s="161" t="s">
        <v>120</v>
      </c>
      <c r="B149" s="50" t="s">
        <v>841</v>
      </c>
      <c r="C149" s="37" t="s">
        <v>135</v>
      </c>
      <c r="D149" s="162">
        <v>87.92</v>
      </c>
      <c r="E149" s="162">
        <f>D149*1/30</f>
        <v>2.9306666666666668</v>
      </c>
      <c r="F149" s="163"/>
      <c r="G149" s="152"/>
      <c r="H149" s="123"/>
    </row>
    <row r="150" spans="1:8" ht="12.75">
      <c r="A150" s="161" t="s">
        <v>75</v>
      </c>
      <c r="B150" s="50" t="s">
        <v>848</v>
      </c>
      <c r="C150" s="37" t="s">
        <v>849</v>
      </c>
      <c r="D150" s="162">
        <v>83.65</v>
      </c>
      <c r="E150" s="162">
        <f aca="true" t="shared" si="21" ref="E150:E155">D150*1/2</f>
        <v>41.825</v>
      </c>
      <c r="F150" s="163"/>
      <c r="G150" s="152"/>
      <c r="H150" s="123"/>
    </row>
    <row r="151" spans="1:8" ht="12.75">
      <c r="A151" s="161" t="s">
        <v>75</v>
      </c>
      <c r="B151" s="50" t="s">
        <v>848</v>
      </c>
      <c r="C151" s="37" t="s">
        <v>17</v>
      </c>
      <c r="D151" s="162">
        <v>21.31</v>
      </c>
      <c r="E151" s="162">
        <f t="shared" si="21"/>
        <v>10.655</v>
      </c>
      <c r="F151" s="163"/>
      <c r="G151" s="152"/>
      <c r="H151" s="123"/>
    </row>
    <row r="152" spans="1:8" ht="12.75">
      <c r="A152" s="161" t="s">
        <v>75</v>
      </c>
      <c r="B152" s="50" t="s">
        <v>848</v>
      </c>
      <c r="C152" s="37" t="s">
        <v>162</v>
      </c>
      <c r="D152" s="162">
        <v>9.05</v>
      </c>
      <c r="E152" s="162">
        <f t="shared" si="21"/>
        <v>4.525</v>
      </c>
      <c r="F152" s="163"/>
      <c r="G152" s="152"/>
      <c r="H152" s="123"/>
    </row>
    <row r="153" spans="1:8" ht="12.75">
      <c r="A153" s="161" t="s">
        <v>75</v>
      </c>
      <c r="B153" s="50" t="s">
        <v>850</v>
      </c>
      <c r="C153" s="37" t="s">
        <v>851</v>
      </c>
      <c r="D153" s="162">
        <v>41.29</v>
      </c>
      <c r="E153" s="162">
        <f t="shared" si="21"/>
        <v>20.645</v>
      </c>
      <c r="F153" s="163"/>
      <c r="G153" s="152"/>
      <c r="H153" s="123"/>
    </row>
    <row r="154" spans="1:8" ht="12.75">
      <c r="A154" s="161" t="s">
        <v>75</v>
      </c>
      <c r="B154" s="50" t="s">
        <v>850</v>
      </c>
      <c r="C154" s="37" t="s">
        <v>145</v>
      </c>
      <c r="D154" s="162">
        <v>41.29</v>
      </c>
      <c r="E154" s="162">
        <f t="shared" si="21"/>
        <v>20.645</v>
      </c>
      <c r="F154" s="163"/>
      <c r="G154" s="152"/>
      <c r="H154" s="123"/>
    </row>
    <row r="155" spans="1:8" ht="12.75">
      <c r="A155" s="161" t="s">
        <v>75</v>
      </c>
      <c r="B155" s="50" t="s">
        <v>850</v>
      </c>
      <c r="C155" s="37" t="s">
        <v>17</v>
      </c>
      <c r="D155" s="162">
        <v>21.31</v>
      </c>
      <c r="E155" s="162">
        <f t="shared" si="21"/>
        <v>10.655</v>
      </c>
      <c r="F155" s="163"/>
      <c r="G155" s="152"/>
      <c r="H155" s="123"/>
    </row>
    <row r="156" spans="1:8" ht="12.75">
      <c r="A156" s="135"/>
      <c r="B156" s="124"/>
      <c r="C156" s="124"/>
      <c r="D156" s="168"/>
      <c r="E156" s="168"/>
      <c r="F156" s="168"/>
      <c r="G156" s="135"/>
      <c r="H156" s="123"/>
    </row>
    <row r="157" spans="1:8" ht="12.75">
      <c r="A157" s="135"/>
      <c r="B157" s="124"/>
      <c r="C157" s="124"/>
      <c r="D157" s="168"/>
      <c r="E157" s="168"/>
      <c r="F157" s="168"/>
      <c r="G157" s="135"/>
      <c r="H157" s="123"/>
    </row>
    <row r="158" spans="1:8" ht="12.75">
      <c r="A158" s="135"/>
      <c r="B158" s="124"/>
      <c r="C158" s="124"/>
      <c r="D158" s="168"/>
      <c r="E158" s="168"/>
      <c r="F158" s="168"/>
      <c r="G158" s="135"/>
      <c r="H158" s="123"/>
    </row>
    <row r="159" spans="1:7" ht="12.75">
      <c r="A159" s="81"/>
      <c r="B159" s="81"/>
      <c r="C159" s="81"/>
      <c r="D159" s="81"/>
      <c r="E159" s="81"/>
      <c r="F159" s="81"/>
      <c r="G159" s="81"/>
    </row>
    <row r="160" spans="2:7" ht="12.75">
      <c r="B160" s="98"/>
      <c r="C160" s="100"/>
      <c r="D160" s="136"/>
      <c r="E160" s="136"/>
      <c r="F160" s="136"/>
      <c r="G160" s="136"/>
    </row>
    <row r="161" spans="1:7" ht="12.75">
      <c r="A161" s="169"/>
      <c r="B161" s="169"/>
      <c r="C161" s="170"/>
      <c r="D161" s="84"/>
      <c r="E161" s="136"/>
      <c r="F161" s="136"/>
      <c r="G161" s="136"/>
    </row>
    <row r="162" spans="1:8" ht="12.75">
      <c r="A162" s="78"/>
      <c r="B162" s="113"/>
      <c r="C162" s="149"/>
      <c r="D162" s="171"/>
      <c r="G162" s="64"/>
      <c r="H162" s="66"/>
    </row>
    <row r="163" spans="1:4" ht="12.75">
      <c r="A163" s="78"/>
      <c r="B163" s="113"/>
      <c r="C163" s="149"/>
      <c r="D163" s="171"/>
    </row>
    <row r="164" spans="1:4" ht="12.75">
      <c r="A164" s="78"/>
      <c r="B164" s="113"/>
      <c r="C164" s="113"/>
      <c r="D164" s="171"/>
    </row>
    <row r="165" spans="1:2" ht="12.75">
      <c r="A165" s="87"/>
      <c r="B165" s="172"/>
    </row>
  </sheetData>
  <sheetProtection selectLockedCells="1" selectUnlockedCells="1"/>
  <mergeCells count="1">
    <mergeCell ref="I4:J4"/>
  </mergeCells>
  <printOptions horizontalCentered="1"/>
  <pageMargins left="0.5118055555555555" right="0.5118055555555555" top="0.5902777777777778" bottom="0.5902777777777778"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53"/>
  </sheetPr>
  <dimension ref="A1:J137"/>
  <sheetViews>
    <sheetView workbookViewId="0" topLeftCell="A58">
      <selection activeCell="G15" sqref="G15"/>
    </sheetView>
  </sheetViews>
  <sheetFormatPr defaultColWidth="8.00390625" defaultRowHeight="14.25"/>
  <cols>
    <col min="1" max="1" width="11.75390625" style="98" customWidth="1"/>
    <col min="2" max="2" width="23.875" style="64" customWidth="1"/>
    <col min="3" max="3" width="29.00390625" style="64" customWidth="1"/>
    <col min="4" max="4" width="9.00390625" style="98" customWidth="1"/>
    <col min="5" max="5" width="9.00390625" style="98" hidden="1" customWidth="1"/>
    <col min="6" max="6" width="26.375" style="98" customWidth="1"/>
    <col min="7" max="7" width="37.125" style="98" customWidth="1"/>
    <col min="8" max="8" width="12.875" style="135" customWidth="1"/>
    <col min="9" max="9" width="18.75390625" style="98" customWidth="1"/>
    <col min="10" max="16384" width="9.00390625" style="98" customWidth="1"/>
  </cols>
  <sheetData>
    <row r="1" spans="1:7" ht="12.75">
      <c r="A1" s="173" t="s">
        <v>852</v>
      </c>
      <c r="B1" s="173"/>
      <c r="C1" s="174"/>
      <c r="D1" s="174"/>
      <c r="E1" s="174"/>
      <c r="F1" s="174"/>
      <c r="G1" s="174"/>
    </row>
    <row r="2" spans="1:7" ht="12.75">
      <c r="A2" s="64"/>
      <c r="D2" s="64"/>
      <c r="E2" s="64"/>
      <c r="F2" s="64"/>
      <c r="G2" s="64"/>
    </row>
    <row r="3" spans="1:7" ht="38.25">
      <c r="A3" s="57" t="s">
        <v>1</v>
      </c>
      <c r="B3" s="57" t="s">
        <v>2</v>
      </c>
      <c r="C3" s="57" t="s">
        <v>3</v>
      </c>
      <c r="D3" s="57" t="s">
        <v>4</v>
      </c>
      <c r="E3" s="57" t="s">
        <v>543</v>
      </c>
      <c r="F3" s="175" t="s">
        <v>6</v>
      </c>
      <c r="G3" s="57" t="s">
        <v>7</v>
      </c>
    </row>
    <row r="4" spans="1:10" ht="12.75" customHeight="1">
      <c r="A4" s="176" t="s">
        <v>626</v>
      </c>
      <c r="B4" s="59" t="s">
        <v>540</v>
      </c>
      <c r="C4" s="177" t="s">
        <v>541</v>
      </c>
      <c r="D4" s="178">
        <v>4.05</v>
      </c>
      <c r="E4" s="178">
        <f aca="true" t="shared" si="0" ref="E4:E5">D4*1/2</f>
        <v>2.025</v>
      </c>
      <c r="F4" s="179"/>
      <c r="G4" s="180"/>
      <c r="H4" s="181"/>
      <c r="I4" s="135"/>
      <c r="J4" s="135"/>
    </row>
    <row r="5" spans="1:10" ht="12.75">
      <c r="A5" s="176" t="s">
        <v>626</v>
      </c>
      <c r="B5" s="59" t="s">
        <v>540</v>
      </c>
      <c r="C5" s="177" t="s">
        <v>73</v>
      </c>
      <c r="D5" s="178">
        <v>3.15</v>
      </c>
      <c r="E5" s="178">
        <f t="shared" si="0"/>
        <v>1.575</v>
      </c>
      <c r="F5" s="179"/>
      <c r="G5" s="180"/>
      <c r="H5" s="181"/>
      <c r="I5" s="102"/>
      <c r="J5" s="182"/>
    </row>
    <row r="6" spans="1:10" ht="12.75">
      <c r="A6" s="176" t="s">
        <v>626</v>
      </c>
      <c r="B6" s="59" t="s">
        <v>540</v>
      </c>
      <c r="C6" s="183" t="s">
        <v>20</v>
      </c>
      <c r="D6" s="184">
        <v>5.66</v>
      </c>
      <c r="E6" s="184">
        <f>D6*1</f>
        <v>5.66</v>
      </c>
      <c r="F6" s="179"/>
      <c r="G6" s="74"/>
      <c r="H6" s="185"/>
      <c r="I6" s="114"/>
      <c r="J6" s="186"/>
    </row>
    <row r="7" spans="1:10" ht="12.75">
      <c r="A7" s="176" t="s">
        <v>637</v>
      </c>
      <c r="B7" s="59" t="s">
        <v>853</v>
      </c>
      <c r="C7" s="183" t="s">
        <v>682</v>
      </c>
      <c r="D7" s="184">
        <v>65.56</v>
      </c>
      <c r="E7" s="187">
        <f>D7*1/2</f>
        <v>32.78</v>
      </c>
      <c r="F7" s="179"/>
      <c r="G7" s="180"/>
      <c r="H7" s="181"/>
      <c r="I7" s="113"/>
      <c r="J7" s="186"/>
    </row>
    <row r="8" spans="1:10" ht="12.75">
      <c r="A8" s="176" t="s">
        <v>637</v>
      </c>
      <c r="B8" s="59" t="s">
        <v>853</v>
      </c>
      <c r="C8" s="183" t="s">
        <v>71</v>
      </c>
      <c r="D8" s="184">
        <v>68.97</v>
      </c>
      <c r="E8" s="187">
        <f aca="true" t="shared" si="1" ref="E8:E9">D8*3</f>
        <v>206.91</v>
      </c>
      <c r="F8" s="179"/>
      <c r="G8" s="180"/>
      <c r="H8" s="185"/>
      <c r="I8" s="113"/>
      <c r="J8" s="186"/>
    </row>
    <row r="9" spans="1:10" ht="12.75">
      <c r="A9" s="176" t="s">
        <v>637</v>
      </c>
      <c r="B9" s="59" t="s">
        <v>853</v>
      </c>
      <c r="C9" s="183" t="s">
        <v>71</v>
      </c>
      <c r="D9" s="184">
        <v>68.97</v>
      </c>
      <c r="E9" s="187">
        <f t="shared" si="1"/>
        <v>206.91</v>
      </c>
      <c r="F9" s="179"/>
      <c r="G9" s="180"/>
      <c r="H9" s="185"/>
      <c r="I9" s="90"/>
      <c r="J9" s="186"/>
    </row>
    <row r="10" spans="1:10" ht="12.75">
      <c r="A10" s="176" t="s">
        <v>637</v>
      </c>
      <c r="B10" s="59" t="s">
        <v>853</v>
      </c>
      <c r="C10" s="188" t="s">
        <v>854</v>
      </c>
      <c r="D10" s="184">
        <v>70.52</v>
      </c>
      <c r="E10" s="187">
        <f aca="true" t="shared" si="2" ref="E10:E11">D10*1/30</f>
        <v>2.3506666666666667</v>
      </c>
      <c r="F10" s="179"/>
      <c r="G10" s="74"/>
      <c r="H10" s="181"/>
      <c r="I10" s="114"/>
      <c r="J10" s="186"/>
    </row>
    <row r="11" spans="1:8" ht="12.75">
      <c r="A11" s="176" t="s">
        <v>637</v>
      </c>
      <c r="B11" s="59" t="s">
        <v>853</v>
      </c>
      <c r="C11" s="183" t="s">
        <v>855</v>
      </c>
      <c r="D11" s="184">
        <v>30.61</v>
      </c>
      <c r="E11" s="187">
        <f t="shared" si="2"/>
        <v>1.0203333333333333</v>
      </c>
      <c r="F11" s="179"/>
      <c r="G11" s="74"/>
      <c r="H11" s="189"/>
    </row>
    <row r="12" spans="1:8" ht="12.75">
      <c r="A12" s="176" t="s">
        <v>637</v>
      </c>
      <c r="B12" s="59" t="s">
        <v>853</v>
      </c>
      <c r="C12" s="183" t="s">
        <v>17</v>
      </c>
      <c r="D12" s="184">
        <v>267.27</v>
      </c>
      <c r="E12" s="187">
        <f aca="true" t="shared" si="3" ref="E12:E17">D12*3</f>
        <v>801.81</v>
      </c>
      <c r="F12" s="179"/>
      <c r="G12" s="74"/>
      <c r="H12" s="185"/>
    </row>
    <row r="13" spans="1:8" ht="12.75">
      <c r="A13" s="176" t="s">
        <v>535</v>
      </c>
      <c r="B13" s="59" t="s">
        <v>10</v>
      </c>
      <c r="C13" s="183" t="s">
        <v>103</v>
      </c>
      <c r="D13" s="184">
        <v>52.28</v>
      </c>
      <c r="E13" s="187">
        <f t="shared" si="3"/>
        <v>156.84</v>
      </c>
      <c r="F13" s="179"/>
      <c r="G13" s="180"/>
      <c r="H13" s="185"/>
    </row>
    <row r="14" spans="1:8" ht="12.75">
      <c r="A14" s="176" t="s">
        <v>535</v>
      </c>
      <c r="B14" s="59" t="s">
        <v>10</v>
      </c>
      <c r="C14" s="183" t="s">
        <v>103</v>
      </c>
      <c r="D14" s="184">
        <v>55.64</v>
      </c>
      <c r="E14" s="187">
        <f t="shared" si="3"/>
        <v>166.92000000000002</v>
      </c>
      <c r="F14" s="179"/>
      <c r="G14" s="180"/>
      <c r="H14" s="185"/>
    </row>
    <row r="15" spans="1:8" ht="12.75">
      <c r="A15" s="176" t="s">
        <v>535</v>
      </c>
      <c r="B15" s="59" t="s">
        <v>10</v>
      </c>
      <c r="C15" s="183" t="s">
        <v>103</v>
      </c>
      <c r="D15" s="184">
        <v>55.64</v>
      </c>
      <c r="E15" s="187">
        <f t="shared" si="3"/>
        <v>166.92000000000002</v>
      </c>
      <c r="F15" s="179"/>
      <c r="G15" s="180"/>
      <c r="H15" s="185"/>
    </row>
    <row r="16" spans="1:8" ht="12.75">
      <c r="A16" s="176" t="s">
        <v>535</v>
      </c>
      <c r="B16" s="59" t="s">
        <v>10</v>
      </c>
      <c r="C16" s="183" t="s">
        <v>103</v>
      </c>
      <c r="D16" s="184">
        <v>55.64</v>
      </c>
      <c r="E16" s="187">
        <f t="shared" si="3"/>
        <v>166.92000000000002</v>
      </c>
      <c r="F16" s="179"/>
      <c r="G16" s="180"/>
      <c r="H16" s="185"/>
    </row>
    <row r="17" spans="1:8" ht="12.75">
      <c r="A17" s="176" t="s">
        <v>535</v>
      </c>
      <c r="B17" s="59" t="s">
        <v>10</v>
      </c>
      <c r="C17" s="183" t="s">
        <v>103</v>
      </c>
      <c r="D17" s="184">
        <v>55.64</v>
      </c>
      <c r="E17" s="187">
        <f t="shared" si="3"/>
        <v>166.92000000000002</v>
      </c>
      <c r="F17" s="179"/>
      <c r="G17" s="180"/>
      <c r="H17" s="185"/>
    </row>
    <row r="18" spans="1:8" ht="12.75">
      <c r="A18" s="176" t="s">
        <v>535</v>
      </c>
      <c r="B18" s="59" t="s">
        <v>10</v>
      </c>
      <c r="C18" s="183" t="s">
        <v>856</v>
      </c>
      <c r="D18" s="184">
        <v>29.1</v>
      </c>
      <c r="E18" s="187">
        <f>D18*1/2</f>
        <v>14.55</v>
      </c>
      <c r="F18" s="179"/>
      <c r="G18" s="180"/>
      <c r="H18" s="181"/>
    </row>
    <row r="19" spans="1:8" ht="12.75">
      <c r="A19" s="176" t="s">
        <v>523</v>
      </c>
      <c r="B19" s="59" t="s">
        <v>10</v>
      </c>
      <c r="C19" s="183" t="s">
        <v>103</v>
      </c>
      <c r="D19" s="184">
        <v>58.24</v>
      </c>
      <c r="E19" s="187">
        <f aca="true" t="shared" si="4" ref="E19:E22">D19*3</f>
        <v>174.72</v>
      </c>
      <c r="F19" s="179"/>
      <c r="G19" s="180"/>
      <c r="H19" s="185"/>
    </row>
    <row r="20" spans="1:8" ht="12.75">
      <c r="A20" s="176" t="s">
        <v>523</v>
      </c>
      <c r="B20" s="59" t="s">
        <v>10</v>
      </c>
      <c r="C20" s="183" t="s">
        <v>103</v>
      </c>
      <c r="D20" s="184">
        <v>60.42</v>
      </c>
      <c r="E20" s="187">
        <f t="shared" si="4"/>
        <v>181.26</v>
      </c>
      <c r="F20" s="179"/>
      <c r="G20" s="180"/>
      <c r="H20" s="185"/>
    </row>
    <row r="21" spans="1:8" ht="12.75">
      <c r="A21" s="176" t="s">
        <v>523</v>
      </c>
      <c r="B21" s="59" t="s">
        <v>10</v>
      </c>
      <c r="C21" s="183" t="s">
        <v>103</v>
      </c>
      <c r="D21" s="184">
        <v>60.91</v>
      </c>
      <c r="E21" s="187">
        <f t="shared" si="4"/>
        <v>182.73</v>
      </c>
      <c r="F21" s="179"/>
      <c r="G21" s="180"/>
      <c r="H21" s="185"/>
    </row>
    <row r="22" spans="1:8" ht="12.75">
      <c r="A22" s="176" t="s">
        <v>523</v>
      </c>
      <c r="B22" s="59" t="s">
        <v>10</v>
      </c>
      <c r="C22" s="183" t="s">
        <v>103</v>
      </c>
      <c r="D22" s="184">
        <v>60.92</v>
      </c>
      <c r="E22" s="187">
        <f t="shared" si="4"/>
        <v>182.76</v>
      </c>
      <c r="F22" s="179"/>
      <c r="G22" s="180"/>
      <c r="H22" s="185"/>
    </row>
    <row r="23" spans="1:8" ht="12.75">
      <c r="A23" s="176" t="s">
        <v>523</v>
      </c>
      <c r="B23" s="59" t="s">
        <v>10</v>
      </c>
      <c r="C23" s="188" t="s">
        <v>857</v>
      </c>
      <c r="D23" s="187">
        <v>58.7</v>
      </c>
      <c r="E23" s="187">
        <f>D23*1/2</f>
        <v>29.35</v>
      </c>
      <c r="F23" s="179"/>
      <c r="G23" s="190"/>
      <c r="H23" s="181"/>
    </row>
    <row r="24" spans="1:8" ht="12.75">
      <c r="A24" s="176" t="s">
        <v>523</v>
      </c>
      <c r="B24" s="59" t="s">
        <v>10</v>
      </c>
      <c r="C24" s="188" t="s">
        <v>17</v>
      </c>
      <c r="D24" s="187">
        <v>208.58</v>
      </c>
      <c r="E24" s="187">
        <f>D24*3</f>
        <v>625.74</v>
      </c>
      <c r="F24" s="179"/>
      <c r="G24" s="190"/>
      <c r="H24" s="185"/>
    </row>
    <row r="25" spans="1:8" ht="12.75">
      <c r="A25" s="176" t="s">
        <v>539</v>
      </c>
      <c r="B25" s="59" t="s">
        <v>858</v>
      </c>
      <c r="C25" s="188" t="s">
        <v>859</v>
      </c>
      <c r="D25" s="187">
        <v>90.93</v>
      </c>
      <c r="E25" s="187">
        <f aca="true" t="shared" si="5" ref="E25:E31">D25*1/2</f>
        <v>45.465</v>
      </c>
      <c r="F25" s="179"/>
      <c r="G25" s="190"/>
      <c r="H25" s="181"/>
    </row>
    <row r="26" spans="1:8" ht="12.75">
      <c r="A26" s="176" t="s">
        <v>539</v>
      </c>
      <c r="B26" s="59" t="s">
        <v>858</v>
      </c>
      <c r="C26" s="188" t="s">
        <v>860</v>
      </c>
      <c r="D26" s="187">
        <v>14.51</v>
      </c>
      <c r="E26" s="187">
        <f t="shared" si="5"/>
        <v>7.255</v>
      </c>
      <c r="F26" s="179"/>
      <c r="G26" s="190"/>
      <c r="H26" s="181"/>
    </row>
    <row r="27" spans="1:8" ht="12.75">
      <c r="A27" s="176" t="s">
        <v>539</v>
      </c>
      <c r="B27" s="59" t="s">
        <v>858</v>
      </c>
      <c r="C27" s="188" t="s">
        <v>335</v>
      </c>
      <c r="D27" s="187">
        <v>14.51</v>
      </c>
      <c r="E27" s="187">
        <f t="shared" si="5"/>
        <v>7.255</v>
      </c>
      <c r="F27" s="179"/>
      <c r="G27" s="190"/>
      <c r="H27" s="181"/>
    </row>
    <row r="28" spans="1:8" ht="12.75">
      <c r="A28" s="176" t="s">
        <v>539</v>
      </c>
      <c r="B28" s="59" t="s">
        <v>858</v>
      </c>
      <c r="C28" s="188" t="s">
        <v>861</v>
      </c>
      <c r="D28" s="187">
        <v>91.47</v>
      </c>
      <c r="E28" s="187">
        <f t="shared" si="5"/>
        <v>45.735</v>
      </c>
      <c r="F28" s="179"/>
      <c r="G28" s="190"/>
      <c r="H28" s="181"/>
    </row>
    <row r="29" spans="1:8" ht="12.75">
      <c r="A29" s="176" t="s">
        <v>539</v>
      </c>
      <c r="B29" s="59" t="s">
        <v>858</v>
      </c>
      <c r="C29" s="188" t="s">
        <v>860</v>
      </c>
      <c r="D29" s="187">
        <v>14.92</v>
      </c>
      <c r="E29" s="187">
        <f t="shared" si="5"/>
        <v>7.46</v>
      </c>
      <c r="F29" s="179"/>
      <c r="G29" s="190"/>
      <c r="H29" s="181"/>
    </row>
    <row r="30" spans="1:8" ht="12.75">
      <c r="A30" s="176" t="s">
        <v>539</v>
      </c>
      <c r="B30" s="59" t="s">
        <v>858</v>
      </c>
      <c r="C30" s="188" t="s">
        <v>335</v>
      </c>
      <c r="D30" s="187">
        <v>14.92</v>
      </c>
      <c r="E30" s="187">
        <f t="shared" si="5"/>
        <v>7.46</v>
      </c>
      <c r="F30" s="179"/>
      <c r="G30" s="190"/>
      <c r="H30" s="181"/>
    </row>
    <row r="31" spans="1:8" ht="12.75">
      <c r="A31" s="176" t="s">
        <v>165</v>
      </c>
      <c r="B31" s="59" t="s">
        <v>301</v>
      </c>
      <c r="C31" s="188" t="s">
        <v>304</v>
      </c>
      <c r="D31" s="187">
        <v>8.09</v>
      </c>
      <c r="E31" s="187">
        <f t="shared" si="5"/>
        <v>4.045</v>
      </c>
      <c r="F31" s="179"/>
      <c r="G31" s="190"/>
      <c r="H31" s="181"/>
    </row>
    <row r="32" spans="1:8" ht="12.75">
      <c r="A32" s="176" t="s">
        <v>165</v>
      </c>
      <c r="B32" s="59" t="s">
        <v>301</v>
      </c>
      <c r="C32" s="188" t="s">
        <v>301</v>
      </c>
      <c r="D32" s="187">
        <v>26.92</v>
      </c>
      <c r="E32" s="187">
        <v>0</v>
      </c>
      <c r="F32" s="179"/>
      <c r="G32" s="190"/>
      <c r="H32" s="181"/>
    </row>
    <row r="33" spans="1:8" ht="12.75">
      <c r="A33" s="176" t="s">
        <v>165</v>
      </c>
      <c r="B33" s="59" t="s">
        <v>301</v>
      </c>
      <c r="C33" s="188" t="s">
        <v>862</v>
      </c>
      <c r="D33" s="187">
        <v>26.54</v>
      </c>
      <c r="E33" s="187">
        <v>0</v>
      </c>
      <c r="F33" s="179"/>
      <c r="G33" s="190"/>
      <c r="H33" s="181"/>
    </row>
    <row r="34" spans="1:8" ht="12.75">
      <c r="A34" s="176" t="s">
        <v>165</v>
      </c>
      <c r="B34" s="59" t="s">
        <v>301</v>
      </c>
      <c r="C34" s="188" t="s">
        <v>863</v>
      </c>
      <c r="D34" s="187">
        <v>24.51</v>
      </c>
      <c r="E34" s="187">
        <f aca="true" t="shared" si="6" ref="E34:E35">D34*1/2</f>
        <v>12.255</v>
      </c>
      <c r="F34" s="179"/>
      <c r="G34" s="190"/>
      <c r="H34" s="181"/>
    </row>
    <row r="35" spans="1:8" ht="12.75">
      <c r="A35" s="176" t="s">
        <v>165</v>
      </c>
      <c r="B35" s="59" t="s">
        <v>301</v>
      </c>
      <c r="C35" s="188" t="s">
        <v>864</v>
      </c>
      <c r="D35" s="187">
        <v>24.83</v>
      </c>
      <c r="E35" s="187">
        <f t="shared" si="6"/>
        <v>12.415</v>
      </c>
      <c r="F35" s="179"/>
      <c r="G35" s="190"/>
      <c r="H35" s="181"/>
    </row>
    <row r="36" spans="1:8" ht="12.75">
      <c r="A36" s="176" t="s">
        <v>165</v>
      </c>
      <c r="B36" s="59" t="s">
        <v>301</v>
      </c>
      <c r="C36" s="188" t="s">
        <v>792</v>
      </c>
      <c r="D36" s="187">
        <v>4.38</v>
      </c>
      <c r="E36" s="187">
        <f aca="true" t="shared" si="7" ref="E36:E37">D36*1</f>
        <v>4.38</v>
      </c>
      <c r="F36" s="179"/>
      <c r="G36" s="190"/>
      <c r="H36" s="185"/>
    </row>
    <row r="37" spans="1:8" ht="12.75">
      <c r="A37" s="176" t="s">
        <v>165</v>
      </c>
      <c r="B37" s="59" t="s">
        <v>301</v>
      </c>
      <c r="C37" s="188" t="s">
        <v>791</v>
      </c>
      <c r="D37" s="187">
        <v>4.38</v>
      </c>
      <c r="E37" s="187">
        <f t="shared" si="7"/>
        <v>4.38</v>
      </c>
      <c r="F37" s="179"/>
      <c r="G37" s="190"/>
      <c r="H37" s="185"/>
    </row>
    <row r="38" spans="1:8" ht="12.75">
      <c r="A38" s="176" t="s">
        <v>165</v>
      </c>
      <c r="B38" s="59" t="s">
        <v>301</v>
      </c>
      <c r="C38" s="188" t="s">
        <v>17</v>
      </c>
      <c r="D38" s="187">
        <v>85.42</v>
      </c>
      <c r="E38" s="187">
        <f>D38*1/2</f>
        <v>42.71</v>
      </c>
      <c r="F38" s="179"/>
      <c r="G38" s="190"/>
      <c r="H38" s="185"/>
    </row>
    <row r="39" spans="1:8" ht="12.75">
      <c r="A39" s="176" t="s">
        <v>112</v>
      </c>
      <c r="B39" s="59" t="s">
        <v>865</v>
      </c>
      <c r="C39" s="188" t="s">
        <v>866</v>
      </c>
      <c r="D39" s="187">
        <v>29.52</v>
      </c>
      <c r="E39" s="187">
        <f>D39*1/30</f>
        <v>0.984</v>
      </c>
      <c r="F39" s="179"/>
      <c r="G39" s="152"/>
      <c r="H39" s="181"/>
    </row>
    <row r="40" spans="1:8" ht="12.75">
      <c r="A40" s="176" t="s">
        <v>112</v>
      </c>
      <c r="B40" s="59" t="s">
        <v>865</v>
      </c>
      <c r="C40" s="188" t="s">
        <v>867</v>
      </c>
      <c r="D40" s="187">
        <v>16.76</v>
      </c>
      <c r="E40" s="187">
        <f aca="true" t="shared" si="8" ref="E40:E46">D40*1/2</f>
        <v>8.38</v>
      </c>
      <c r="F40" s="179"/>
      <c r="G40" s="190"/>
      <c r="H40" s="181"/>
    </row>
    <row r="41" spans="1:8" ht="12.75">
      <c r="A41" s="176" t="s">
        <v>112</v>
      </c>
      <c r="B41" s="59" t="s">
        <v>865</v>
      </c>
      <c r="C41" s="188" t="s">
        <v>748</v>
      </c>
      <c r="D41" s="187">
        <v>34.63</v>
      </c>
      <c r="E41" s="187">
        <f t="shared" si="8"/>
        <v>17.315</v>
      </c>
      <c r="F41" s="179"/>
      <c r="G41" s="190"/>
      <c r="H41" s="181"/>
    </row>
    <row r="42" spans="1:8" ht="12.75">
      <c r="A42" s="176" t="s">
        <v>112</v>
      </c>
      <c r="B42" s="59" t="s">
        <v>865</v>
      </c>
      <c r="C42" s="188" t="s">
        <v>868</v>
      </c>
      <c r="D42" s="187">
        <v>16.76</v>
      </c>
      <c r="E42" s="187">
        <f t="shared" si="8"/>
        <v>8.38</v>
      </c>
      <c r="F42" s="179"/>
      <c r="G42" s="190"/>
      <c r="H42" s="181"/>
    </row>
    <row r="43" spans="1:8" ht="12.75">
      <c r="A43" s="176" t="s">
        <v>112</v>
      </c>
      <c r="B43" s="59" t="s">
        <v>865</v>
      </c>
      <c r="C43" s="188" t="s">
        <v>869</v>
      </c>
      <c r="D43" s="187">
        <v>34.63</v>
      </c>
      <c r="E43" s="187">
        <f t="shared" si="8"/>
        <v>17.315</v>
      </c>
      <c r="F43" s="179"/>
      <c r="G43" s="190"/>
      <c r="H43" s="181"/>
    </row>
    <row r="44" spans="1:8" ht="12.75">
      <c r="A44" s="176" t="s">
        <v>112</v>
      </c>
      <c r="B44" s="59" t="s">
        <v>865</v>
      </c>
      <c r="C44" s="188" t="s">
        <v>864</v>
      </c>
      <c r="D44" s="187">
        <v>34.63</v>
      </c>
      <c r="E44" s="187">
        <f t="shared" si="8"/>
        <v>17.315</v>
      </c>
      <c r="F44" s="179"/>
      <c r="G44" s="190"/>
      <c r="H44" s="181"/>
    </row>
    <row r="45" spans="1:8" ht="12.75">
      <c r="A45" s="176" t="s">
        <v>112</v>
      </c>
      <c r="B45" s="59" t="s">
        <v>865</v>
      </c>
      <c r="C45" s="188" t="s">
        <v>869</v>
      </c>
      <c r="D45" s="187">
        <v>34.63</v>
      </c>
      <c r="E45" s="187">
        <f t="shared" si="8"/>
        <v>17.315</v>
      </c>
      <c r="F45" s="179"/>
      <c r="G45" s="190"/>
      <c r="H45" s="181"/>
    </row>
    <row r="46" spans="1:8" ht="12.75">
      <c r="A46" s="176" t="s">
        <v>112</v>
      </c>
      <c r="B46" s="59" t="s">
        <v>865</v>
      </c>
      <c r="C46" s="188" t="s">
        <v>67</v>
      </c>
      <c r="D46" s="187">
        <v>9.36</v>
      </c>
      <c r="E46" s="187">
        <f t="shared" si="8"/>
        <v>4.68</v>
      </c>
      <c r="F46" s="179"/>
      <c r="G46" s="190"/>
      <c r="H46" s="185"/>
    </row>
    <row r="47" spans="1:8" ht="12.75">
      <c r="A47" s="176" t="s">
        <v>112</v>
      </c>
      <c r="B47" s="59" t="s">
        <v>865</v>
      </c>
      <c r="C47" s="188" t="s">
        <v>326</v>
      </c>
      <c r="D47" s="187">
        <v>23.8</v>
      </c>
      <c r="E47" s="187">
        <f aca="true" t="shared" si="9" ref="E47:E48">D47*1</f>
        <v>23.8</v>
      </c>
      <c r="F47" s="179"/>
      <c r="G47" s="190"/>
      <c r="H47" s="185"/>
    </row>
    <row r="48" spans="1:8" ht="12.75">
      <c r="A48" s="176" t="s">
        <v>112</v>
      </c>
      <c r="B48" s="59" t="s">
        <v>865</v>
      </c>
      <c r="C48" s="188" t="s">
        <v>328</v>
      </c>
      <c r="D48" s="187">
        <v>23.86</v>
      </c>
      <c r="E48" s="187">
        <f t="shared" si="9"/>
        <v>23.86</v>
      </c>
      <c r="F48" s="179"/>
      <c r="G48" s="190"/>
      <c r="H48" s="185"/>
    </row>
    <row r="49" spans="1:8" ht="12.75">
      <c r="A49" s="176" t="s">
        <v>112</v>
      </c>
      <c r="B49" s="59" t="s">
        <v>865</v>
      </c>
      <c r="C49" s="188" t="s">
        <v>17</v>
      </c>
      <c r="D49" s="187">
        <v>64.55</v>
      </c>
      <c r="E49" s="187">
        <f aca="true" t="shared" si="10" ref="E49:E54">D49*1/2</f>
        <v>32.275</v>
      </c>
      <c r="F49" s="179"/>
      <c r="G49" s="190"/>
      <c r="H49" s="185"/>
    </row>
    <row r="50" spans="1:8" ht="12.75">
      <c r="A50" s="176" t="s">
        <v>97</v>
      </c>
      <c r="B50" s="59" t="s">
        <v>69</v>
      </c>
      <c r="C50" s="188" t="s">
        <v>870</v>
      </c>
      <c r="D50" s="187">
        <v>22.83</v>
      </c>
      <c r="E50" s="187">
        <f t="shared" si="10"/>
        <v>11.415</v>
      </c>
      <c r="F50" s="179"/>
      <c r="G50" s="190"/>
      <c r="H50" s="181"/>
    </row>
    <row r="51" spans="1:8" ht="12.75">
      <c r="A51" s="176" t="s">
        <v>97</v>
      </c>
      <c r="B51" s="59" t="s">
        <v>69</v>
      </c>
      <c r="C51" s="188" t="s">
        <v>69</v>
      </c>
      <c r="D51" s="187">
        <v>110.93</v>
      </c>
      <c r="E51" s="187">
        <f t="shared" si="10"/>
        <v>55.465</v>
      </c>
      <c r="F51" s="179"/>
      <c r="G51" s="190"/>
      <c r="H51" s="181"/>
    </row>
    <row r="52" spans="1:8" ht="12.75">
      <c r="A52" s="176" t="s">
        <v>97</v>
      </c>
      <c r="B52" s="59" t="s">
        <v>69</v>
      </c>
      <c r="C52" s="188" t="s">
        <v>661</v>
      </c>
      <c r="D52" s="187">
        <v>54.84</v>
      </c>
      <c r="E52" s="187">
        <f t="shared" si="10"/>
        <v>27.42</v>
      </c>
      <c r="F52" s="179"/>
      <c r="G52" s="190"/>
      <c r="H52" s="181"/>
    </row>
    <row r="53" spans="1:8" ht="12.75">
      <c r="A53" s="176" t="s">
        <v>97</v>
      </c>
      <c r="B53" s="59" t="s">
        <v>69</v>
      </c>
      <c r="C53" s="188" t="s">
        <v>871</v>
      </c>
      <c r="D53" s="187">
        <v>54.96</v>
      </c>
      <c r="E53" s="187">
        <f t="shared" si="10"/>
        <v>27.48</v>
      </c>
      <c r="F53" s="179"/>
      <c r="G53" s="190"/>
      <c r="H53" s="181"/>
    </row>
    <row r="54" spans="1:8" ht="12.75">
      <c r="A54" s="176" t="s">
        <v>97</v>
      </c>
      <c r="B54" s="59" t="s">
        <v>69</v>
      </c>
      <c r="C54" s="188" t="s">
        <v>67</v>
      </c>
      <c r="D54" s="187">
        <v>9.71</v>
      </c>
      <c r="E54" s="187">
        <f t="shared" si="10"/>
        <v>4.855</v>
      </c>
      <c r="F54" s="179"/>
      <c r="G54" s="190"/>
      <c r="H54" s="185"/>
    </row>
    <row r="55" spans="1:8" ht="12.75">
      <c r="A55" s="176" t="s">
        <v>97</v>
      </c>
      <c r="B55" s="59" t="s">
        <v>69</v>
      </c>
      <c r="C55" s="188" t="s">
        <v>326</v>
      </c>
      <c r="D55" s="187">
        <v>23.59</v>
      </c>
      <c r="E55" s="187">
        <f aca="true" t="shared" si="11" ref="E55:E56">D55*1</f>
        <v>23.59</v>
      </c>
      <c r="F55" s="179"/>
      <c r="G55" s="190"/>
      <c r="H55" s="185"/>
    </row>
    <row r="56" spans="1:8" ht="12.75">
      <c r="A56" s="176" t="s">
        <v>97</v>
      </c>
      <c r="B56" s="59" t="s">
        <v>69</v>
      </c>
      <c r="C56" s="188" t="s">
        <v>328</v>
      </c>
      <c r="D56" s="187">
        <v>23.64</v>
      </c>
      <c r="E56" s="187">
        <f t="shared" si="11"/>
        <v>23.64</v>
      </c>
      <c r="F56" s="179"/>
      <c r="G56" s="190"/>
      <c r="H56" s="185"/>
    </row>
    <row r="57" spans="1:8" ht="12.75">
      <c r="A57" s="176" t="s">
        <v>97</v>
      </c>
      <c r="B57" s="59" t="s">
        <v>69</v>
      </c>
      <c r="C57" s="188" t="s">
        <v>17</v>
      </c>
      <c r="D57" s="187">
        <v>76.68</v>
      </c>
      <c r="E57" s="187">
        <f>D57*1/2</f>
        <v>38.34</v>
      </c>
      <c r="F57" s="179"/>
      <c r="G57" s="190"/>
      <c r="H57" s="185"/>
    </row>
    <row r="58" spans="1:8" ht="12.75">
      <c r="A58" s="176" t="s">
        <v>57</v>
      </c>
      <c r="B58" s="59" t="s">
        <v>117</v>
      </c>
      <c r="C58" s="188" t="s">
        <v>103</v>
      </c>
      <c r="D58" s="187">
        <v>166.57</v>
      </c>
      <c r="E58" s="187">
        <f aca="true" t="shared" si="12" ref="E58:E59">D58*1</f>
        <v>166.57</v>
      </c>
      <c r="F58" s="179"/>
      <c r="G58" s="190"/>
      <c r="H58" s="181"/>
    </row>
    <row r="59" spans="1:8" ht="12.75">
      <c r="A59" s="176" t="s">
        <v>57</v>
      </c>
      <c r="B59" s="59" t="s">
        <v>117</v>
      </c>
      <c r="C59" s="188" t="s">
        <v>17</v>
      </c>
      <c r="D59" s="187">
        <v>59.16</v>
      </c>
      <c r="E59" s="187">
        <f t="shared" si="12"/>
        <v>59.16</v>
      </c>
      <c r="F59" s="179"/>
      <c r="G59" s="190"/>
      <c r="H59" s="185"/>
    </row>
    <row r="60" spans="1:8" ht="12.75">
      <c r="A60" s="176" t="s">
        <v>151</v>
      </c>
      <c r="B60" s="59" t="s">
        <v>872</v>
      </c>
      <c r="C60" s="188" t="s">
        <v>328</v>
      </c>
      <c r="D60" s="187">
        <v>18</v>
      </c>
      <c r="E60" s="187">
        <f aca="true" t="shared" si="13" ref="E60:E62">D60*3</f>
        <v>54</v>
      </c>
      <c r="F60" s="179"/>
      <c r="G60" s="190"/>
      <c r="H60" s="185"/>
    </row>
    <row r="61" spans="1:8" ht="12.75">
      <c r="A61" s="176" t="s">
        <v>151</v>
      </c>
      <c r="B61" s="59" t="s">
        <v>872</v>
      </c>
      <c r="C61" s="188" t="s">
        <v>326</v>
      </c>
      <c r="D61" s="187">
        <v>18</v>
      </c>
      <c r="E61" s="187">
        <f t="shared" si="13"/>
        <v>54</v>
      </c>
      <c r="F61" s="179"/>
      <c r="G61" s="190"/>
      <c r="H61" s="185"/>
    </row>
    <row r="62" spans="1:8" ht="12.75">
      <c r="A62" s="176" t="s">
        <v>151</v>
      </c>
      <c r="B62" s="59" t="s">
        <v>872</v>
      </c>
      <c r="C62" s="188" t="s">
        <v>17</v>
      </c>
      <c r="D62" s="187">
        <v>14.04</v>
      </c>
      <c r="E62" s="187">
        <f t="shared" si="13"/>
        <v>42.12</v>
      </c>
      <c r="F62" s="179"/>
      <c r="G62" s="190"/>
      <c r="H62" s="185"/>
    </row>
    <row r="63" spans="1:8" ht="12.75">
      <c r="A63" s="176" t="s">
        <v>131</v>
      </c>
      <c r="B63" s="59" t="s">
        <v>873</v>
      </c>
      <c r="C63" s="188" t="s">
        <v>686</v>
      </c>
      <c r="D63" s="187">
        <v>18.01</v>
      </c>
      <c r="E63" s="187">
        <f aca="true" t="shared" si="14" ref="E63:E68">D63*1/2</f>
        <v>9.005</v>
      </c>
      <c r="F63" s="179"/>
      <c r="G63" s="190"/>
      <c r="H63" s="181"/>
    </row>
    <row r="64" spans="1:8" ht="12.75">
      <c r="A64" s="176" t="s">
        <v>131</v>
      </c>
      <c r="B64" s="59" t="s">
        <v>873</v>
      </c>
      <c r="C64" s="188" t="s">
        <v>874</v>
      </c>
      <c r="D64" s="187">
        <v>17.89</v>
      </c>
      <c r="E64" s="187">
        <f t="shared" si="14"/>
        <v>8.945</v>
      </c>
      <c r="F64" s="179"/>
      <c r="G64" s="190"/>
      <c r="H64" s="181"/>
    </row>
    <row r="65" spans="1:8" ht="12.75">
      <c r="A65" s="176" t="s">
        <v>131</v>
      </c>
      <c r="B65" s="59" t="s">
        <v>873</v>
      </c>
      <c r="C65" s="188" t="s">
        <v>668</v>
      </c>
      <c r="D65" s="187">
        <v>17.4</v>
      </c>
      <c r="E65" s="187">
        <f t="shared" si="14"/>
        <v>8.7</v>
      </c>
      <c r="F65" s="179"/>
      <c r="G65" s="190"/>
      <c r="H65" s="181"/>
    </row>
    <row r="66" spans="1:8" ht="12.75">
      <c r="A66" s="176" t="s">
        <v>131</v>
      </c>
      <c r="B66" s="59" t="s">
        <v>873</v>
      </c>
      <c r="C66" s="188" t="s">
        <v>875</v>
      </c>
      <c r="D66" s="187">
        <v>10.23</v>
      </c>
      <c r="E66" s="187">
        <f t="shared" si="14"/>
        <v>5.115</v>
      </c>
      <c r="F66" s="179"/>
      <c r="G66" s="190"/>
      <c r="H66" s="181"/>
    </row>
    <row r="67" spans="1:8" ht="12.75">
      <c r="A67" s="176" t="s">
        <v>131</v>
      </c>
      <c r="B67" s="59" t="s">
        <v>873</v>
      </c>
      <c r="C67" s="188" t="s">
        <v>876</v>
      </c>
      <c r="D67" s="187">
        <v>12.55</v>
      </c>
      <c r="E67" s="187">
        <f t="shared" si="14"/>
        <v>6.275</v>
      </c>
      <c r="F67" s="179"/>
      <c r="G67" s="190"/>
      <c r="H67" s="181"/>
    </row>
    <row r="68" spans="1:8" ht="12.75">
      <c r="A68" s="176" t="s">
        <v>131</v>
      </c>
      <c r="B68" s="59" t="s">
        <v>873</v>
      </c>
      <c r="C68" s="188" t="s">
        <v>877</v>
      </c>
      <c r="D68" s="187">
        <v>12.55</v>
      </c>
      <c r="E68" s="187">
        <f t="shared" si="14"/>
        <v>6.275</v>
      </c>
      <c r="F68" s="179"/>
      <c r="G68" s="190"/>
      <c r="H68" s="181"/>
    </row>
    <row r="69" spans="1:8" ht="12.75">
      <c r="A69" s="176" t="s">
        <v>131</v>
      </c>
      <c r="B69" s="59" t="s">
        <v>873</v>
      </c>
      <c r="C69" s="188" t="s">
        <v>878</v>
      </c>
      <c r="D69" s="187">
        <v>10.23</v>
      </c>
      <c r="E69" s="187">
        <f>D69*1/30</f>
        <v>0.341</v>
      </c>
      <c r="F69" s="179"/>
      <c r="G69" s="190"/>
      <c r="H69" s="181"/>
    </row>
    <row r="70" spans="1:8" ht="12.75">
      <c r="A70" s="176" t="s">
        <v>131</v>
      </c>
      <c r="B70" s="59" t="s">
        <v>873</v>
      </c>
      <c r="C70" s="188" t="s">
        <v>73</v>
      </c>
      <c r="D70" s="187">
        <v>13.02</v>
      </c>
      <c r="E70" s="187">
        <f>D70*1/2</f>
        <v>6.51</v>
      </c>
      <c r="F70" s="179"/>
      <c r="G70" s="190"/>
      <c r="H70" s="181"/>
    </row>
    <row r="71" spans="1:8" ht="12.75">
      <c r="A71" s="176" t="s">
        <v>131</v>
      </c>
      <c r="B71" s="59" t="s">
        <v>873</v>
      </c>
      <c r="C71" s="188" t="s">
        <v>879</v>
      </c>
      <c r="D71" s="187">
        <v>3.75</v>
      </c>
      <c r="E71" s="187">
        <f aca="true" t="shared" si="15" ref="E71:E73">D71*1</f>
        <v>3.75</v>
      </c>
      <c r="F71" s="179"/>
      <c r="G71" s="190"/>
      <c r="H71" s="181"/>
    </row>
    <row r="72" spans="1:8" ht="12.75">
      <c r="A72" s="176" t="s">
        <v>131</v>
      </c>
      <c r="B72" s="59" t="s">
        <v>873</v>
      </c>
      <c r="C72" s="188" t="s">
        <v>198</v>
      </c>
      <c r="D72" s="187">
        <v>7.62</v>
      </c>
      <c r="E72" s="187">
        <f t="shared" si="15"/>
        <v>7.62</v>
      </c>
      <c r="F72" s="179"/>
      <c r="G72" s="190"/>
      <c r="H72" s="181"/>
    </row>
    <row r="73" spans="1:8" ht="12.75">
      <c r="A73" s="176" t="s">
        <v>131</v>
      </c>
      <c r="B73" s="59" t="s">
        <v>873</v>
      </c>
      <c r="C73" s="188" t="s">
        <v>395</v>
      </c>
      <c r="D73" s="187">
        <v>47.03</v>
      </c>
      <c r="E73" s="187">
        <f t="shared" si="15"/>
        <v>47.03</v>
      </c>
      <c r="F73" s="179"/>
      <c r="G73" s="190"/>
      <c r="H73" s="181"/>
    </row>
    <row r="74" spans="1:8" ht="12.75">
      <c r="A74" s="176" t="s">
        <v>120</v>
      </c>
      <c r="B74" s="59" t="s">
        <v>880</v>
      </c>
      <c r="C74" s="188" t="s">
        <v>34</v>
      </c>
      <c r="D74" s="187">
        <v>97.3</v>
      </c>
      <c r="E74" s="187">
        <f>D74*1/30</f>
        <v>3.243333333333333</v>
      </c>
      <c r="F74" s="179"/>
      <c r="G74" s="190"/>
      <c r="H74" s="181"/>
    </row>
    <row r="75" spans="1:8" ht="12.75">
      <c r="A75" s="176" t="s">
        <v>120</v>
      </c>
      <c r="B75" s="59" t="s">
        <v>880</v>
      </c>
      <c r="C75" s="188" t="s">
        <v>881</v>
      </c>
      <c r="D75" s="187">
        <v>196.8</v>
      </c>
      <c r="E75" s="187">
        <f>D75/30</f>
        <v>6.5600000000000005</v>
      </c>
      <c r="F75" s="179"/>
      <c r="G75" s="190"/>
      <c r="H75" s="181"/>
    </row>
    <row r="76" spans="1:8" ht="12.75">
      <c r="A76" s="176" t="s">
        <v>47</v>
      </c>
      <c r="B76" s="59" t="s">
        <v>882</v>
      </c>
      <c r="C76" s="188" t="s">
        <v>883</v>
      </c>
      <c r="D76" s="187">
        <v>91.88</v>
      </c>
      <c r="E76" s="187">
        <f aca="true" t="shared" si="16" ref="E76:E86">D76*1/2</f>
        <v>45.94</v>
      </c>
      <c r="F76" s="179"/>
      <c r="G76" s="190"/>
      <c r="H76" s="181"/>
    </row>
    <row r="77" spans="1:8" ht="12.75">
      <c r="A77" s="176" t="s">
        <v>47</v>
      </c>
      <c r="B77" s="59" t="s">
        <v>882</v>
      </c>
      <c r="C77" s="188" t="s">
        <v>884</v>
      </c>
      <c r="D77" s="187">
        <v>19.02</v>
      </c>
      <c r="E77" s="187">
        <f t="shared" si="16"/>
        <v>9.51</v>
      </c>
      <c r="F77" s="179"/>
      <c r="G77" s="190"/>
      <c r="H77" s="181"/>
    </row>
    <row r="78" spans="1:8" ht="12.75">
      <c r="A78" s="176" t="s">
        <v>47</v>
      </c>
      <c r="B78" s="59" t="s">
        <v>882</v>
      </c>
      <c r="C78" s="188" t="s">
        <v>885</v>
      </c>
      <c r="D78" s="187">
        <v>19.97</v>
      </c>
      <c r="E78" s="187">
        <f t="shared" si="16"/>
        <v>9.985</v>
      </c>
      <c r="F78" s="179"/>
      <c r="G78" s="190"/>
      <c r="H78" s="181"/>
    </row>
    <row r="79" spans="1:8" ht="12.75">
      <c r="A79" s="176" t="s">
        <v>47</v>
      </c>
      <c r="B79" s="59" t="s">
        <v>882</v>
      </c>
      <c r="C79" s="188" t="s">
        <v>886</v>
      </c>
      <c r="D79" s="187">
        <v>18.2</v>
      </c>
      <c r="E79" s="187">
        <f t="shared" si="16"/>
        <v>9.1</v>
      </c>
      <c r="F79" s="179"/>
      <c r="G79" s="190"/>
      <c r="H79" s="181"/>
    </row>
    <row r="80" spans="1:8" ht="12.75">
      <c r="A80" s="176" t="s">
        <v>47</v>
      </c>
      <c r="B80" s="59" t="s">
        <v>882</v>
      </c>
      <c r="C80" s="188" t="s">
        <v>887</v>
      </c>
      <c r="D80" s="187">
        <v>18.2</v>
      </c>
      <c r="E80" s="187">
        <f t="shared" si="16"/>
        <v>9.1</v>
      </c>
      <c r="F80" s="179"/>
      <c r="G80" s="190"/>
      <c r="H80" s="181"/>
    </row>
    <row r="81" spans="1:8" ht="12.75">
      <c r="A81" s="176" t="s">
        <v>47</v>
      </c>
      <c r="B81" s="59" t="s">
        <v>882</v>
      </c>
      <c r="C81" s="188" t="s">
        <v>888</v>
      </c>
      <c r="D81" s="187">
        <v>19.97</v>
      </c>
      <c r="E81" s="187">
        <f t="shared" si="16"/>
        <v>9.985</v>
      </c>
      <c r="F81" s="179"/>
      <c r="G81" s="190"/>
      <c r="H81" s="181"/>
    </row>
    <row r="82" spans="1:8" ht="12.75">
      <c r="A82" s="176" t="s">
        <v>47</v>
      </c>
      <c r="B82" s="59" t="s">
        <v>882</v>
      </c>
      <c r="C82" s="183" t="s">
        <v>868</v>
      </c>
      <c r="D82" s="184">
        <v>19.02</v>
      </c>
      <c r="E82" s="187">
        <f t="shared" si="16"/>
        <v>9.51</v>
      </c>
      <c r="F82" s="179"/>
      <c r="G82" s="180"/>
      <c r="H82" s="181"/>
    </row>
    <row r="83" spans="1:8" ht="12.75">
      <c r="A83" s="176" t="s">
        <v>47</v>
      </c>
      <c r="B83" s="59" t="s">
        <v>882</v>
      </c>
      <c r="C83" s="191" t="s">
        <v>17</v>
      </c>
      <c r="D83" s="192">
        <v>18.18</v>
      </c>
      <c r="E83" s="193">
        <f t="shared" si="16"/>
        <v>9.09</v>
      </c>
      <c r="F83" s="179"/>
      <c r="G83" s="194"/>
      <c r="H83" s="181"/>
    </row>
    <row r="84" spans="1:8" ht="12.75">
      <c r="A84" s="176" t="s">
        <v>75</v>
      </c>
      <c r="B84" s="59" t="s">
        <v>889</v>
      </c>
      <c r="C84" s="183" t="s">
        <v>890</v>
      </c>
      <c r="D84" s="195">
        <v>117.6</v>
      </c>
      <c r="E84" s="29">
        <f t="shared" si="16"/>
        <v>58.8</v>
      </c>
      <c r="F84" s="179"/>
      <c r="G84" s="74"/>
      <c r="H84" s="181"/>
    </row>
    <row r="85" spans="1:8" ht="12.75">
      <c r="A85" s="176" t="s">
        <v>75</v>
      </c>
      <c r="B85" s="59" t="s">
        <v>889</v>
      </c>
      <c r="C85" s="183" t="s">
        <v>891</v>
      </c>
      <c r="D85" s="195">
        <v>6.7</v>
      </c>
      <c r="E85" s="29">
        <f t="shared" si="16"/>
        <v>3.35</v>
      </c>
      <c r="F85" s="179"/>
      <c r="G85" s="74"/>
      <c r="H85" s="181"/>
    </row>
    <row r="86" spans="1:8" ht="12.75">
      <c r="A86" s="176" t="s">
        <v>75</v>
      </c>
      <c r="B86" s="59" t="s">
        <v>889</v>
      </c>
      <c r="C86" s="183" t="s">
        <v>892</v>
      </c>
      <c r="D86" s="195">
        <v>16.95</v>
      </c>
      <c r="E86" s="29">
        <f t="shared" si="16"/>
        <v>8.475</v>
      </c>
      <c r="F86" s="179"/>
      <c r="G86" s="74"/>
      <c r="H86" s="181"/>
    </row>
    <row r="87" spans="1:8" ht="12.75">
      <c r="A87" s="176" t="s">
        <v>75</v>
      </c>
      <c r="B87" s="59" t="s">
        <v>889</v>
      </c>
      <c r="C87" s="183" t="s">
        <v>893</v>
      </c>
      <c r="D87" s="195">
        <v>5.7</v>
      </c>
      <c r="E87" s="29">
        <f>D87*1</f>
        <v>5.7</v>
      </c>
      <c r="F87" s="179"/>
      <c r="G87" s="74"/>
      <c r="H87" s="181"/>
    </row>
    <row r="88" spans="1:8" ht="12.75">
      <c r="A88" s="176" t="s">
        <v>75</v>
      </c>
      <c r="B88" s="59" t="s">
        <v>889</v>
      </c>
      <c r="C88" s="183" t="s">
        <v>511</v>
      </c>
      <c r="D88" s="195">
        <v>9.15</v>
      </c>
      <c r="E88" s="29">
        <f aca="true" t="shared" si="17" ref="E88:E90">D88*2</f>
        <v>18.3</v>
      </c>
      <c r="F88" s="179"/>
      <c r="G88" s="74"/>
      <c r="H88" s="181"/>
    </row>
    <row r="89" spans="1:8" ht="12.75">
      <c r="A89" s="176" t="s">
        <v>75</v>
      </c>
      <c r="B89" s="59" t="s">
        <v>889</v>
      </c>
      <c r="C89" s="183" t="s">
        <v>512</v>
      </c>
      <c r="D89" s="195">
        <v>9.15</v>
      </c>
      <c r="E89" s="29">
        <f t="shared" si="17"/>
        <v>18.3</v>
      </c>
      <c r="F89" s="179"/>
      <c r="G89" s="74"/>
      <c r="H89" s="181"/>
    </row>
    <row r="90" spans="1:8" ht="12.75">
      <c r="A90" s="176" t="s">
        <v>75</v>
      </c>
      <c r="B90" s="59" t="s">
        <v>889</v>
      </c>
      <c r="C90" s="183" t="s">
        <v>205</v>
      </c>
      <c r="D90" s="195">
        <v>3.5</v>
      </c>
      <c r="E90" s="29">
        <f t="shared" si="17"/>
        <v>7</v>
      </c>
      <c r="F90" s="179"/>
      <c r="G90" s="74"/>
      <c r="H90" s="181"/>
    </row>
    <row r="91" spans="1:8" ht="12.75">
      <c r="A91" s="176" t="s">
        <v>75</v>
      </c>
      <c r="B91" s="59" t="s">
        <v>889</v>
      </c>
      <c r="C91" s="183" t="s">
        <v>894</v>
      </c>
      <c r="D91" s="195">
        <v>18.94</v>
      </c>
      <c r="E91" s="29">
        <f>D91*1/2</f>
        <v>9.47</v>
      </c>
      <c r="F91" s="179"/>
      <c r="G91" s="74"/>
      <c r="H91" s="181"/>
    </row>
    <row r="92" spans="1:8" ht="12.75">
      <c r="A92" s="176" t="s">
        <v>75</v>
      </c>
      <c r="B92" s="59" t="s">
        <v>889</v>
      </c>
      <c r="C92" s="183" t="s">
        <v>895</v>
      </c>
      <c r="D92" s="195">
        <v>3.75</v>
      </c>
      <c r="E92" s="29">
        <f>D92*1</f>
        <v>3.75</v>
      </c>
      <c r="F92" s="179"/>
      <c r="G92" s="74"/>
      <c r="H92" s="181"/>
    </row>
    <row r="93" spans="1:8" ht="12.75">
      <c r="A93" s="176" t="s">
        <v>75</v>
      </c>
      <c r="B93" s="59" t="s">
        <v>889</v>
      </c>
      <c r="C93" s="183" t="s">
        <v>896</v>
      </c>
      <c r="D93" s="195">
        <v>110.3</v>
      </c>
      <c r="E93" s="29">
        <f>D93*1/2</f>
        <v>55.15</v>
      </c>
      <c r="F93" s="179"/>
      <c r="G93" s="74"/>
      <c r="H93" s="181"/>
    </row>
    <row r="94" spans="1:8" ht="12.75">
      <c r="A94" s="176" t="s">
        <v>75</v>
      </c>
      <c r="B94" s="59" t="s">
        <v>889</v>
      </c>
      <c r="C94" s="183" t="s">
        <v>897</v>
      </c>
      <c r="D94" s="195">
        <v>17.5</v>
      </c>
      <c r="E94" s="29">
        <v>0</v>
      </c>
      <c r="F94" s="179"/>
      <c r="G94" s="74"/>
      <c r="H94" s="181"/>
    </row>
    <row r="95" spans="1:8" ht="12.75">
      <c r="A95" s="176" t="s">
        <v>75</v>
      </c>
      <c r="B95" s="59" t="s">
        <v>889</v>
      </c>
      <c r="C95" s="183" t="s">
        <v>898</v>
      </c>
      <c r="D95" s="195">
        <v>271.45</v>
      </c>
      <c r="E95" s="29">
        <f>D95*1</f>
        <v>271.45</v>
      </c>
      <c r="F95" s="179"/>
      <c r="G95" s="74"/>
      <c r="H95" s="181"/>
    </row>
    <row r="96" spans="1:8" ht="12.75">
      <c r="A96" s="176" t="s">
        <v>75</v>
      </c>
      <c r="B96" s="59" t="s">
        <v>889</v>
      </c>
      <c r="C96" s="183" t="s">
        <v>899</v>
      </c>
      <c r="D96" s="195">
        <v>14.5</v>
      </c>
      <c r="E96" s="29">
        <f aca="true" t="shared" si="18" ref="E96:E97">D96*1/2</f>
        <v>7.25</v>
      </c>
      <c r="F96" s="179"/>
      <c r="G96" s="74"/>
      <c r="H96" s="181"/>
    </row>
    <row r="97" spans="1:8" ht="12.75">
      <c r="A97" s="176" t="s">
        <v>75</v>
      </c>
      <c r="B97" s="59" t="s">
        <v>889</v>
      </c>
      <c r="C97" s="183" t="s">
        <v>900</v>
      </c>
      <c r="D97" s="195">
        <v>8</v>
      </c>
      <c r="E97" s="29">
        <f t="shared" si="18"/>
        <v>4</v>
      </c>
      <c r="F97" s="179"/>
      <c r="G97" s="74"/>
      <c r="H97" s="181"/>
    </row>
    <row r="98" spans="1:8" ht="12.75">
      <c r="A98" s="176" t="s">
        <v>75</v>
      </c>
      <c r="B98" s="59" t="s">
        <v>889</v>
      </c>
      <c r="C98" s="183" t="s">
        <v>901</v>
      </c>
      <c r="D98" s="195">
        <v>11.75</v>
      </c>
      <c r="E98" s="29">
        <f aca="true" t="shared" si="19" ref="E98:E102">D98*1</f>
        <v>11.75</v>
      </c>
      <c r="F98" s="179"/>
      <c r="G98" s="74"/>
      <c r="H98" s="181"/>
    </row>
    <row r="99" spans="1:8" ht="12.75">
      <c r="A99" s="176" t="s">
        <v>75</v>
      </c>
      <c r="B99" s="59" t="s">
        <v>889</v>
      </c>
      <c r="C99" s="183" t="s">
        <v>902</v>
      </c>
      <c r="D99" s="195">
        <v>11.75</v>
      </c>
      <c r="E99" s="29">
        <f t="shared" si="19"/>
        <v>11.75</v>
      </c>
      <c r="F99" s="179"/>
      <c r="G99" s="74"/>
      <c r="H99" s="181"/>
    </row>
    <row r="100" spans="1:8" ht="12.75">
      <c r="A100" s="176" t="s">
        <v>75</v>
      </c>
      <c r="B100" s="59" t="s">
        <v>889</v>
      </c>
      <c r="C100" s="183" t="s">
        <v>903</v>
      </c>
      <c r="D100" s="195">
        <v>11.75</v>
      </c>
      <c r="E100" s="29">
        <f t="shared" si="19"/>
        <v>11.75</v>
      </c>
      <c r="F100" s="179"/>
      <c r="G100" s="74"/>
      <c r="H100" s="181"/>
    </row>
    <row r="101" spans="1:8" ht="12.75">
      <c r="A101" s="176" t="s">
        <v>75</v>
      </c>
      <c r="B101" s="59" t="s">
        <v>889</v>
      </c>
      <c r="C101" s="183" t="s">
        <v>904</v>
      </c>
      <c r="D101" s="195">
        <v>11.75</v>
      </c>
      <c r="E101" s="29">
        <f t="shared" si="19"/>
        <v>11.75</v>
      </c>
      <c r="F101" s="179"/>
      <c r="G101" s="74"/>
      <c r="H101" s="181"/>
    </row>
    <row r="102" spans="1:8" ht="12.75">
      <c r="A102" s="176" t="s">
        <v>75</v>
      </c>
      <c r="B102" s="59" t="s">
        <v>889</v>
      </c>
      <c r="C102" s="183" t="s">
        <v>905</v>
      </c>
      <c r="D102" s="195">
        <v>11.75</v>
      </c>
      <c r="E102" s="29">
        <f t="shared" si="19"/>
        <v>11.75</v>
      </c>
      <c r="F102" s="179"/>
      <c r="G102" s="74"/>
      <c r="H102" s="181"/>
    </row>
    <row r="103" spans="1:8" ht="12.75">
      <c r="A103" s="176" t="s">
        <v>75</v>
      </c>
      <c r="B103" s="59" t="s">
        <v>889</v>
      </c>
      <c r="C103" s="183" t="s">
        <v>906</v>
      </c>
      <c r="D103" s="195">
        <v>39.24</v>
      </c>
      <c r="E103" s="29">
        <f aca="true" t="shared" si="20" ref="E103:E107">D103*1/2</f>
        <v>19.62</v>
      </c>
      <c r="F103" s="179"/>
      <c r="G103" s="74"/>
      <c r="H103" s="181"/>
    </row>
    <row r="104" spans="1:8" ht="12.75">
      <c r="A104" s="176" t="s">
        <v>75</v>
      </c>
      <c r="B104" s="59" t="s">
        <v>889</v>
      </c>
      <c r="C104" s="183" t="s">
        <v>324</v>
      </c>
      <c r="D104" s="195">
        <v>77.97</v>
      </c>
      <c r="E104" s="29">
        <f t="shared" si="20"/>
        <v>38.985</v>
      </c>
      <c r="F104" s="179"/>
      <c r="G104" s="74"/>
      <c r="H104" s="181"/>
    </row>
    <row r="105" spans="1:8" ht="12.75">
      <c r="A105" s="176" t="s">
        <v>75</v>
      </c>
      <c r="B105" s="59" t="s">
        <v>889</v>
      </c>
      <c r="C105" s="183" t="s">
        <v>907</v>
      </c>
      <c r="D105" s="195">
        <v>95.76</v>
      </c>
      <c r="E105" s="29">
        <f t="shared" si="20"/>
        <v>47.88</v>
      </c>
      <c r="F105" s="179"/>
      <c r="G105" s="74"/>
      <c r="H105" s="181"/>
    </row>
    <row r="106" spans="1:8" ht="12.75">
      <c r="A106" s="176" t="s">
        <v>75</v>
      </c>
      <c r="B106" s="196" t="s">
        <v>908</v>
      </c>
      <c r="C106" s="183" t="s">
        <v>909</v>
      </c>
      <c r="D106" s="195">
        <v>117.6</v>
      </c>
      <c r="E106" s="29">
        <f t="shared" si="20"/>
        <v>58.8</v>
      </c>
      <c r="F106" s="179"/>
      <c r="G106" s="74"/>
      <c r="H106" s="181"/>
    </row>
    <row r="107" spans="1:8" ht="12.75">
      <c r="A107" s="176" t="s">
        <v>75</v>
      </c>
      <c r="B107" s="196" t="s">
        <v>908</v>
      </c>
      <c r="C107" s="183" t="s">
        <v>910</v>
      </c>
      <c r="D107" s="195">
        <v>24.42</v>
      </c>
      <c r="E107" s="29">
        <f t="shared" si="20"/>
        <v>12.21</v>
      </c>
      <c r="F107" s="179"/>
      <c r="G107" s="74"/>
      <c r="H107" s="181"/>
    </row>
    <row r="108" spans="1:8" ht="12.75">
      <c r="A108" s="176" t="s">
        <v>75</v>
      </c>
      <c r="B108" s="196" t="s">
        <v>908</v>
      </c>
      <c r="C108" s="188" t="s">
        <v>911</v>
      </c>
      <c r="D108" s="29">
        <v>37.51</v>
      </c>
      <c r="E108" s="29">
        <f>D108*1/30</f>
        <v>1.2503333333333333</v>
      </c>
      <c r="F108" s="179"/>
      <c r="G108" s="190"/>
      <c r="H108" s="181"/>
    </row>
    <row r="109" spans="1:8" ht="12.75">
      <c r="A109" s="176" t="s">
        <v>75</v>
      </c>
      <c r="B109" s="196" t="s">
        <v>908</v>
      </c>
      <c r="C109" s="188" t="s">
        <v>912</v>
      </c>
      <c r="D109" s="29">
        <v>37.51</v>
      </c>
      <c r="E109" s="29">
        <f>D109*1/2</f>
        <v>18.755</v>
      </c>
      <c r="F109" s="179"/>
      <c r="G109" s="152"/>
      <c r="H109" s="181"/>
    </row>
    <row r="110" spans="1:8" ht="12.75">
      <c r="A110" s="176" t="s">
        <v>75</v>
      </c>
      <c r="B110" s="196" t="s">
        <v>908</v>
      </c>
      <c r="C110" s="188" t="s">
        <v>913</v>
      </c>
      <c r="D110" s="29">
        <v>18.6</v>
      </c>
      <c r="E110" s="29">
        <f>D110*1/30</f>
        <v>0.62</v>
      </c>
      <c r="F110" s="179"/>
      <c r="G110" s="190"/>
      <c r="H110" s="181"/>
    </row>
    <row r="111" spans="1:8" ht="12.75">
      <c r="A111" s="176" t="s">
        <v>75</v>
      </c>
      <c r="B111" s="196" t="s">
        <v>908</v>
      </c>
      <c r="C111" s="188" t="s">
        <v>914</v>
      </c>
      <c r="D111" s="29">
        <v>35.65</v>
      </c>
      <c r="E111" s="29">
        <f aca="true" t="shared" si="21" ref="E111:E112">D111*1/2</f>
        <v>17.825</v>
      </c>
      <c r="F111" s="179"/>
      <c r="G111" s="152"/>
      <c r="H111" s="181"/>
    </row>
    <row r="112" spans="1:8" ht="12.75">
      <c r="A112" s="176" t="s">
        <v>75</v>
      </c>
      <c r="B112" s="196" t="s">
        <v>908</v>
      </c>
      <c r="C112" s="188" t="s">
        <v>915</v>
      </c>
      <c r="D112" s="29">
        <v>23.12</v>
      </c>
      <c r="E112" s="29">
        <f t="shared" si="21"/>
        <v>11.56</v>
      </c>
      <c r="F112" s="179"/>
      <c r="G112" s="152"/>
      <c r="H112" s="181"/>
    </row>
    <row r="113" spans="1:8" ht="12.75">
      <c r="A113" s="176" t="s">
        <v>75</v>
      </c>
      <c r="B113" s="196" t="s">
        <v>908</v>
      </c>
      <c r="C113" s="188" t="s">
        <v>916</v>
      </c>
      <c r="D113" s="29">
        <v>17.98</v>
      </c>
      <c r="E113" s="29">
        <f>D113*1/30</f>
        <v>0.5993333333333334</v>
      </c>
      <c r="F113" s="179"/>
      <c r="G113" s="190"/>
      <c r="H113" s="181"/>
    </row>
    <row r="114" spans="1:8" ht="12.75">
      <c r="A114" s="176" t="s">
        <v>75</v>
      </c>
      <c r="B114" s="196" t="s">
        <v>908</v>
      </c>
      <c r="C114" s="188" t="s">
        <v>917</v>
      </c>
      <c r="D114" s="29">
        <v>18.6</v>
      </c>
      <c r="E114" s="29">
        <f aca="true" t="shared" si="22" ref="E114:E123">D114*1/2</f>
        <v>9.3</v>
      </c>
      <c r="F114" s="179"/>
      <c r="G114" s="152"/>
      <c r="H114" s="181"/>
    </row>
    <row r="115" spans="1:8" ht="12.75">
      <c r="A115" s="176" t="s">
        <v>75</v>
      </c>
      <c r="B115" s="196" t="s">
        <v>908</v>
      </c>
      <c r="C115" s="188" t="s">
        <v>918</v>
      </c>
      <c r="D115" s="29">
        <v>18.6</v>
      </c>
      <c r="E115" s="29">
        <f t="shared" si="22"/>
        <v>9.3</v>
      </c>
      <c r="F115" s="179"/>
      <c r="G115" s="152"/>
      <c r="H115" s="181"/>
    </row>
    <row r="116" spans="1:8" ht="12.75">
      <c r="A116" s="176" t="s">
        <v>75</v>
      </c>
      <c r="B116" s="196" t="s">
        <v>908</v>
      </c>
      <c r="C116" s="188" t="s">
        <v>919</v>
      </c>
      <c r="D116" s="29">
        <v>18.6</v>
      </c>
      <c r="E116" s="29">
        <f t="shared" si="22"/>
        <v>9.3</v>
      </c>
      <c r="F116" s="179"/>
      <c r="G116" s="152"/>
      <c r="H116" s="181"/>
    </row>
    <row r="117" spans="1:8" ht="12.75">
      <c r="A117" s="176" t="s">
        <v>75</v>
      </c>
      <c r="B117" s="196" t="s">
        <v>908</v>
      </c>
      <c r="C117" s="183" t="s">
        <v>920</v>
      </c>
      <c r="D117" s="195">
        <v>18.6</v>
      </c>
      <c r="E117" s="29">
        <f t="shared" si="22"/>
        <v>9.3</v>
      </c>
      <c r="F117" s="179"/>
      <c r="G117" s="74"/>
      <c r="H117" s="181"/>
    </row>
    <row r="118" spans="1:8" ht="12.75">
      <c r="A118" s="176" t="s">
        <v>75</v>
      </c>
      <c r="B118" s="196" t="s">
        <v>908</v>
      </c>
      <c r="C118" s="183" t="s">
        <v>921</v>
      </c>
      <c r="D118" s="195">
        <v>18.6</v>
      </c>
      <c r="E118" s="29">
        <f t="shared" si="22"/>
        <v>9.3</v>
      </c>
      <c r="F118" s="179"/>
      <c r="G118" s="74"/>
      <c r="H118" s="181"/>
    </row>
    <row r="119" spans="1:8" ht="12.75">
      <c r="A119" s="176" t="s">
        <v>75</v>
      </c>
      <c r="B119" s="196" t="s">
        <v>908</v>
      </c>
      <c r="C119" s="183" t="s">
        <v>922</v>
      </c>
      <c r="D119" s="195">
        <v>18.6</v>
      </c>
      <c r="E119" s="29">
        <f t="shared" si="22"/>
        <v>9.3</v>
      </c>
      <c r="F119" s="179"/>
      <c r="G119" s="74"/>
      <c r="H119" s="181"/>
    </row>
    <row r="120" spans="1:8" ht="12.75">
      <c r="A120" s="176" t="s">
        <v>75</v>
      </c>
      <c r="B120" s="196" t="s">
        <v>908</v>
      </c>
      <c r="C120" s="183" t="s">
        <v>923</v>
      </c>
      <c r="D120" s="195">
        <v>18.6</v>
      </c>
      <c r="E120" s="29">
        <f t="shared" si="22"/>
        <v>9.3</v>
      </c>
      <c r="F120" s="179"/>
      <c r="G120" s="74"/>
      <c r="H120" s="181"/>
    </row>
    <row r="121" spans="1:8" ht="12.75">
      <c r="A121" s="176" t="s">
        <v>75</v>
      </c>
      <c r="B121" s="196" t="s">
        <v>908</v>
      </c>
      <c r="C121" s="183" t="s">
        <v>924</v>
      </c>
      <c r="D121" s="195">
        <v>18.6</v>
      </c>
      <c r="E121" s="29">
        <f t="shared" si="22"/>
        <v>9.3</v>
      </c>
      <c r="F121" s="179"/>
      <c r="G121" s="74"/>
      <c r="H121" s="181"/>
    </row>
    <row r="122" spans="1:8" ht="12.75">
      <c r="A122" s="176" t="s">
        <v>75</v>
      </c>
      <c r="B122" s="196" t="s">
        <v>908</v>
      </c>
      <c r="C122" s="183" t="s">
        <v>925</v>
      </c>
      <c r="D122" s="195">
        <v>37.2</v>
      </c>
      <c r="E122" s="29">
        <f t="shared" si="22"/>
        <v>18.6</v>
      </c>
      <c r="F122" s="179"/>
      <c r="G122" s="74"/>
      <c r="H122" s="181"/>
    </row>
    <row r="123" spans="1:8" ht="12.75">
      <c r="A123" s="176" t="s">
        <v>75</v>
      </c>
      <c r="B123" s="59" t="s">
        <v>908</v>
      </c>
      <c r="C123" s="183" t="s">
        <v>926</v>
      </c>
      <c r="D123" s="195">
        <v>22.26</v>
      </c>
      <c r="E123" s="29">
        <f t="shared" si="22"/>
        <v>11.13</v>
      </c>
      <c r="F123" s="179"/>
      <c r="G123" s="74"/>
      <c r="H123" s="181"/>
    </row>
    <row r="124" spans="1:8" ht="12.75">
      <c r="A124" s="176" t="s">
        <v>75</v>
      </c>
      <c r="B124" s="59" t="s">
        <v>908</v>
      </c>
      <c r="C124" s="183" t="s">
        <v>512</v>
      </c>
      <c r="D124" s="195">
        <v>21.94</v>
      </c>
      <c r="E124" s="29">
        <f aca="true" t="shared" si="23" ref="E124:E125">D124*2</f>
        <v>43.88</v>
      </c>
      <c r="F124" s="179"/>
      <c r="G124" s="74"/>
      <c r="H124" s="181"/>
    </row>
    <row r="125" spans="1:8" ht="12.75">
      <c r="A125" s="176" t="s">
        <v>75</v>
      </c>
      <c r="B125" s="59" t="s">
        <v>908</v>
      </c>
      <c r="C125" s="183" t="s">
        <v>511</v>
      </c>
      <c r="D125" s="195">
        <v>21.94</v>
      </c>
      <c r="E125" s="29">
        <f t="shared" si="23"/>
        <v>43.88</v>
      </c>
      <c r="F125" s="179"/>
      <c r="G125" s="74"/>
      <c r="H125" s="181"/>
    </row>
    <row r="126" spans="1:8" ht="12.75">
      <c r="A126" s="176" t="s">
        <v>75</v>
      </c>
      <c r="B126" s="59" t="s">
        <v>908</v>
      </c>
      <c r="C126" s="183" t="s">
        <v>17</v>
      </c>
      <c r="D126" s="195">
        <v>71.45</v>
      </c>
      <c r="E126" s="29">
        <f aca="true" t="shared" si="24" ref="E126:E128">D126*1/2</f>
        <v>35.725</v>
      </c>
      <c r="F126" s="179"/>
      <c r="G126" s="74"/>
      <c r="H126" s="181"/>
    </row>
    <row r="127" spans="1:8" ht="12.75">
      <c r="A127" s="176" t="s">
        <v>75</v>
      </c>
      <c r="B127" s="59" t="s">
        <v>908</v>
      </c>
      <c r="C127" s="183" t="s">
        <v>906</v>
      </c>
      <c r="D127" s="195">
        <v>39.24</v>
      </c>
      <c r="E127" s="29">
        <f t="shared" si="24"/>
        <v>19.62</v>
      </c>
      <c r="F127" s="179"/>
      <c r="G127" s="74"/>
      <c r="H127" s="181"/>
    </row>
    <row r="128" spans="1:8" ht="12.75">
      <c r="A128" s="176" t="s">
        <v>75</v>
      </c>
      <c r="B128" s="59" t="s">
        <v>908</v>
      </c>
      <c r="C128" s="183" t="s">
        <v>67</v>
      </c>
      <c r="D128" s="195">
        <v>26.55</v>
      </c>
      <c r="E128" s="29">
        <f t="shared" si="24"/>
        <v>13.275</v>
      </c>
      <c r="F128" s="179"/>
      <c r="G128" s="74"/>
      <c r="H128" s="181"/>
    </row>
    <row r="129" spans="1:8" ht="12.75">
      <c r="A129" s="127"/>
      <c r="B129" s="197"/>
      <c r="C129" s="131"/>
      <c r="D129" s="126"/>
      <c r="E129" s="198"/>
      <c r="F129" s="198"/>
      <c r="G129" s="127"/>
      <c r="H129" s="181"/>
    </row>
    <row r="130" spans="1:8" ht="12.75">
      <c r="A130" s="127"/>
      <c r="B130" s="197"/>
      <c r="C130" s="131"/>
      <c r="D130" s="126"/>
      <c r="E130" s="198"/>
      <c r="F130" s="198"/>
      <c r="G130" s="127"/>
      <c r="H130" s="181"/>
    </row>
    <row r="131" spans="1:8" ht="12.75">
      <c r="A131" s="127"/>
      <c r="B131" s="197"/>
      <c r="C131" s="131"/>
      <c r="D131" s="126"/>
      <c r="E131" s="198"/>
      <c r="F131" s="198"/>
      <c r="G131" s="127"/>
      <c r="H131" s="181"/>
    </row>
    <row r="132" spans="1:7" ht="12.75">
      <c r="A132" s="199"/>
      <c r="B132" s="199"/>
      <c r="C132" s="199"/>
      <c r="D132" s="199"/>
      <c r="E132" s="199"/>
      <c r="F132" s="199"/>
      <c r="G132" s="199"/>
    </row>
    <row r="133" spans="1:4" ht="12.75">
      <c r="A133" s="102"/>
      <c r="B133" s="102"/>
      <c r="C133" s="83"/>
      <c r="D133" s="84"/>
    </row>
    <row r="134" spans="1:4" ht="12.75">
      <c r="A134" s="78"/>
      <c r="B134" s="113"/>
      <c r="C134" s="85"/>
      <c r="D134" s="116"/>
    </row>
    <row r="135" spans="1:4" ht="12.75">
      <c r="A135" s="78"/>
      <c r="B135" s="113"/>
      <c r="C135" s="85"/>
      <c r="D135" s="116"/>
    </row>
    <row r="136" spans="1:4" ht="12.75">
      <c r="A136" s="78"/>
      <c r="B136" s="113"/>
      <c r="C136" s="85"/>
      <c r="D136" s="116"/>
    </row>
    <row r="137" spans="1:4" ht="12.75">
      <c r="A137" s="78"/>
      <c r="B137" s="113"/>
      <c r="C137" s="85"/>
      <c r="D137" s="116"/>
    </row>
    <row r="166" ht="12.75"/>
    <row r="167" ht="12.75"/>
    <row r="168" ht="12.75"/>
    <row r="169" ht="12.75"/>
  </sheetData>
  <sheetProtection selectLockedCells="1" selectUnlockedCells="1"/>
  <mergeCells count="1">
    <mergeCell ref="I4:J4"/>
  </mergeCells>
  <printOptions horizontalCentered="1"/>
  <pageMargins left="0.5118055555555555" right="0.5118055555555555" top="0.5902777777777778" bottom="0.5902777777777778" header="0.5118055555555555" footer="0.511805555555555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53"/>
  </sheetPr>
  <dimension ref="A1:J142"/>
  <sheetViews>
    <sheetView zoomScale="130" zoomScaleNormal="130" workbookViewId="0" topLeftCell="A1">
      <selection activeCell="F7" sqref="F7"/>
    </sheetView>
  </sheetViews>
  <sheetFormatPr defaultColWidth="8.00390625" defaultRowHeight="14.25"/>
  <cols>
    <col min="1" max="1" width="18.875" style="200" customWidth="1"/>
    <col min="2" max="2" width="18.75390625" style="200" customWidth="1"/>
    <col min="3" max="3" width="23.25390625" style="200" customWidth="1"/>
    <col min="4" max="4" width="7.875" style="200" customWidth="1"/>
    <col min="5" max="5" width="9.75390625" style="200" hidden="1" customWidth="1"/>
    <col min="6" max="6" width="21.25390625" style="200" customWidth="1"/>
    <col min="7" max="7" width="33.75390625" style="62" customWidth="1"/>
    <col min="8" max="8" width="9.00390625" style="200" customWidth="1"/>
    <col min="9" max="9" width="17.875" style="200" customWidth="1"/>
    <col min="10" max="16384" width="9.00390625" style="200" customWidth="1"/>
  </cols>
  <sheetData>
    <row r="1" spans="1:7" ht="12.75">
      <c r="A1" s="201" t="s">
        <v>927</v>
      </c>
      <c r="B1" s="201"/>
      <c r="C1" s="202"/>
      <c r="D1" s="202"/>
      <c r="E1" s="202"/>
      <c r="F1" s="202"/>
      <c r="G1" s="202"/>
    </row>
    <row r="3" spans="1:7" ht="38.25">
      <c r="A3" s="203" t="s">
        <v>1</v>
      </c>
      <c r="B3" s="203" t="s">
        <v>2</v>
      </c>
      <c r="C3" s="203" t="s">
        <v>3</v>
      </c>
      <c r="D3" s="203" t="s">
        <v>4</v>
      </c>
      <c r="E3" s="57" t="s">
        <v>543</v>
      </c>
      <c r="F3" s="159" t="s">
        <v>6</v>
      </c>
      <c r="G3" s="204" t="s">
        <v>7</v>
      </c>
    </row>
    <row r="4" spans="1:10" ht="12.75" customHeight="1">
      <c r="A4" s="50" t="s">
        <v>540</v>
      </c>
      <c r="B4" s="50" t="s">
        <v>626</v>
      </c>
      <c r="C4" s="161" t="s">
        <v>541</v>
      </c>
      <c r="D4" s="178">
        <v>4.05</v>
      </c>
      <c r="E4" s="178">
        <f aca="true" t="shared" si="0" ref="E4:E5">D4*1/2</f>
        <v>2.025</v>
      </c>
      <c r="F4" s="179"/>
      <c r="G4" s="74"/>
      <c r="I4" s="205"/>
      <c r="J4" s="205"/>
    </row>
    <row r="5" spans="1:10" ht="12.75">
      <c r="A5" s="50" t="s">
        <v>540</v>
      </c>
      <c r="B5" s="50" t="s">
        <v>626</v>
      </c>
      <c r="C5" s="161" t="s">
        <v>73</v>
      </c>
      <c r="D5" s="178">
        <v>3.14</v>
      </c>
      <c r="E5" s="178">
        <f t="shared" si="0"/>
        <v>1.57</v>
      </c>
      <c r="F5" s="179"/>
      <c r="G5" s="74"/>
      <c r="I5" s="206"/>
      <c r="J5" s="207"/>
    </row>
    <row r="6" spans="1:10" ht="12.75">
      <c r="A6" s="50" t="s">
        <v>540</v>
      </c>
      <c r="B6" s="50" t="s">
        <v>626</v>
      </c>
      <c r="C6" s="161" t="s">
        <v>20</v>
      </c>
      <c r="D6" s="178">
        <v>5.65</v>
      </c>
      <c r="E6" s="178">
        <f>D6*1</f>
        <v>5.65</v>
      </c>
      <c r="F6" s="179"/>
      <c r="G6" s="74"/>
      <c r="I6" s="176"/>
      <c r="J6" s="208"/>
    </row>
    <row r="7" spans="1:10" ht="12.75">
      <c r="A7" s="50" t="s">
        <v>928</v>
      </c>
      <c r="B7" s="50" t="s">
        <v>637</v>
      </c>
      <c r="C7" s="161" t="s">
        <v>929</v>
      </c>
      <c r="D7" s="178">
        <v>78.53</v>
      </c>
      <c r="E7" s="178">
        <f>D7*1/2</f>
        <v>39.265</v>
      </c>
      <c r="F7" s="179"/>
      <c r="G7" s="74"/>
      <c r="I7" s="59"/>
      <c r="J7" s="208"/>
    </row>
    <row r="8" spans="1:10" ht="12.75">
      <c r="A8" s="50" t="s">
        <v>928</v>
      </c>
      <c r="B8" s="50" t="s">
        <v>637</v>
      </c>
      <c r="C8" s="161" t="s">
        <v>20</v>
      </c>
      <c r="D8" s="178">
        <v>7.59</v>
      </c>
      <c r="E8" s="178">
        <f>D8*1</f>
        <v>7.59</v>
      </c>
      <c r="F8" s="179"/>
      <c r="G8" s="74"/>
      <c r="I8" s="59"/>
      <c r="J8" s="208"/>
    </row>
    <row r="9" spans="1:10" ht="12.75">
      <c r="A9" s="50" t="s">
        <v>10</v>
      </c>
      <c r="B9" s="50" t="s">
        <v>535</v>
      </c>
      <c r="C9" s="161" t="s">
        <v>103</v>
      </c>
      <c r="D9" s="178">
        <v>58.32</v>
      </c>
      <c r="E9" s="178">
        <f aca="true" t="shared" si="1" ref="E9:E14">D9*2</f>
        <v>116.64</v>
      </c>
      <c r="F9" s="179"/>
      <c r="G9" s="180"/>
      <c r="I9" s="209"/>
      <c r="J9" s="208"/>
    </row>
    <row r="10" spans="1:10" ht="12.75">
      <c r="A10" s="50" t="s">
        <v>10</v>
      </c>
      <c r="B10" s="50" t="s">
        <v>535</v>
      </c>
      <c r="C10" s="161" t="s">
        <v>103</v>
      </c>
      <c r="D10" s="178">
        <v>58.32</v>
      </c>
      <c r="E10" s="178">
        <f t="shared" si="1"/>
        <v>116.64</v>
      </c>
      <c r="F10" s="179"/>
      <c r="G10" s="180"/>
      <c r="I10" s="210"/>
      <c r="J10" s="208"/>
    </row>
    <row r="11" spans="1:7" ht="12.75">
      <c r="A11" s="50" t="s">
        <v>10</v>
      </c>
      <c r="B11" s="50" t="s">
        <v>535</v>
      </c>
      <c r="C11" s="161" t="s">
        <v>103</v>
      </c>
      <c r="D11" s="178">
        <v>58.32</v>
      </c>
      <c r="E11" s="178">
        <f t="shared" si="1"/>
        <v>116.64</v>
      </c>
      <c r="F11" s="179"/>
      <c r="G11" s="180"/>
    </row>
    <row r="12" spans="1:7" ht="12.75">
      <c r="A12" s="50" t="s">
        <v>10</v>
      </c>
      <c r="B12" s="50" t="s">
        <v>535</v>
      </c>
      <c r="C12" s="161" t="s">
        <v>103</v>
      </c>
      <c r="D12" s="178">
        <v>58.39</v>
      </c>
      <c r="E12" s="178">
        <f t="shared" si="1"/>
        <v>116.78</v>
      </c>
      <c r="F12" s="179"/>
      <c r="G12" s="180"/>
    </row>
    <row r="13" spans="1:7" ht="12.75">
      <c r="A13" s="50" t="s">
        <v>10</v>
      </c>
      <c r="B13" s="50" t="s">
        <v>535</v>
      </c>
      <c r="C13" s="161" t="s">
        <v>103</v>
      </c>
      <c r="D13" s="178">
        <v>58.39</v>
      </c>
      <c r="E13" s="178">
        <f t="shared" si="1"/>
        <v>116.78</v>
      </c>
      <c r="F13" s="179"/>
      <c r="G13" s="180"/>
    </row>
    <row r="14" spans="1:7" ht="12.75">
      <c r="A14" s="50" t="s">
        <v>10</v>
      </c>
      <c r="B14" s="50" t="s">
        <v>535</v>
      </c>
      <c r="C14" s="161" t="s">
        <v>17</v>
      </c>
      <c r="D14" s="178">
        <v>189.42</v>
      </c>
      <c r="E14" s="178">
        <f t="shared" si="1"/>
        <v>378.84</v>
      </c>
      <c r="F14" s="179"/>
      <c r="G14" s="74"/>
    </row>
    <row r="15" spans="1:7" ht="12.75">
      <c r="A15" s="50" t="s">
        <v>865</v>
      </c>
      <c r="B15" s="50" t="s">
        <v>523</v>
      </c>
      <c r="C15" s="161" t="s">
        <v>693</v>
      </c>
      <c r="D15" s="178">
        <v>12.96</v>
      </c>
      <c r="E15" s="178">
        <f aca="true" t="shared" si="2" ref="E15:E22">D15*1/2</f>
        <v>6.48</v>
      </c>
      <c r="F15" s="179"/>
      <c r="G15" s="180"/>
    </row>
    <row r="16" spans="1:7" ht="12.75">
      <c r="A16" s="50" t="s">
        <v>865</v>
      </c>
      <c r="B16" s="50" t="s">
        <v>523</v>
      </c>
      <c r="C16" s="161" t="s">
        <v>930</v>
      </c>
      <c r="D16" s="178">
        <v>15.84</v>
      </c>
      <c r="E16" s="178">
        <f t="shared" si="2"/>
        <v>7.92</v>
      </c>
      <c r="F16" s="179"/>
      <c r="G16" s="180"/>
    </row>
    <row r="17" spans="1:7" ht="12.75">
      <c r="A17" s="50" t="s">
        <v>865</v>
      </c>
      <c r="B17" s="50" t="s">
        <v>523</v>
      </c>
      <c r="C17" s="161" t="s">
        <v>79</v>
      </c>
      <c r="D17" s="178">
        <v>14.4</v>
      </c>
      <c r="E17" s="178">
        <f t="shared" si="2"/>
        <v>7.2</v>
      </c>
      <c r="F17" s="179"/>
      <c r="G17" s="180"/>
    </row>
    <row r="18" spans="1:7" ht="12.75">
      <c r="A18" s="50" t="s">
        <v>865</v>
      </c>
      <c r="B18" s="50" t="s">
        <v>523</v>
      </c>
      <c r="C18" s="161" t="s">
        <v>80</v>
      </c>
      <c r="D18" s="178">
        <v>14.4</v>
      </c>
      <c r="E18" s="178">
        <f t="shared" si="2"/>
        <v>7.2</v>
      </c>
      <c r="F18" s="179"/>
      <c r="G18" s="180"/>
    </row>
    <row r="19" spans="1:7" ht="12.75">
      <c r="A19" s="50" t="s">
        <v>865</v>
      </c>
      <c r="B19" s="50" t="s">
        <v>523</v>
      </c>
      <c r="C19" s="161" t="s">
        <v>81</v>
      </c>
      <c r="D19" s="178">
        <v>17.52</v>
      </c>
      <c r="E19" s="178">
        <f t="shared" si="2"/>
        <v>8.76</v>
      </c>
      <c r="F19" s="179"/>
      <c r="G19" s="180"/>
    </row>
    <row r="20" spans="1:7" ht="12.75">
      <c r="A20" s="50" t="s">
        <v>865</v>
      </c>
      <c r="B20" s="50" t="s">
        <v>523</v>
      </c>
      <c r="C20" s="161" t="s">
        <v>89</v>
      </c>
      <c r="D20" s="178">
        <v>16.28</v>
      </c>
      <c r="E20" s="178">
        <f t="shared" si="2"/>
        <v>8.14</v>
      </c>
      <c r="F20" s="179"/>
      <c r="G20" s="180"/>
    </row>
    <row r="21" spans="1:7" ht="12.75">
      <c r="A21" s="50" t="s">
        <v>865</v>
      </c>
      <c r="B21" s="50" t="s">
        <v>523</v>
      </c>
      <c r="C21" s="161" t="s">
        <v>931</v>
      </c>
      <c r="D21" s="178">
        <v>14.4</v>
      </c>
      <c r="E21" s="178">
        <f t="shared" si="2"/>
        <v>7.2</v>
      </c>
      <c r="F21" s="179"/>
      <c r="G21" s="180"/>
    </row>
    <row r="22" spans="1:7" ht="12.75">
      <c r="A22" s="50" t="s">
        <v>865</v>
      </c>
      <c r="B22" s="50" t="s">
        <v>523</v>
      </c>
      <c r="C22" s="161" t="s">
        <v>932</v>
      </c>
      <c r="D22" s="178">
        <v>8.8</v>
      </c>
      <c r="E22" s="178">
        <f t="shared" si="2"/>
        <v>4.4</v>
      </c>
      <c r="F22" s="179"/>
      <c r="G22" s="180"/>
    </row>
    <row r="23" spans="1:7" ht="12.75">
      <c r="A23" s="50" t="s">
        <v>865</v>
      </c>
      <c r="B23" s="50" t="s">
        <v>523</v>
      </c>
      <c r="C23" s="211" t="s">
        <v>135</v>
      </c>
      <c r="D23" s="212">
        <v>10.26</v>
      </c>
      <c r="E23" s="178">
        <f>D23*1/30</f>
        <v>0.34199999999999997</v>
      </c>
      <c r="F23" s="179"/>
      <c r="G23" s="190"/>
    </row>
    <row r="24" spans="1:7" ht="12.75">
      <c r="A24" s="50" t="s">
        <v>865</v>
      </c>
      <c r="B24" s="50" t="s">
        <v>523</v>
      </c>
      <c r="C24" s="161" t="s">
        <v>933</v>
      </c>
      <c r="D24" s="178">
        <v>14</v>
      </c>
      <c r="E24" s="178">
        <f aca="true" t="shared" si="3" ref="E24:E26">D24*1/2</f>
        <v>7</v>
      </c>
      <c r="F24" s="179"/>
      <c r="G24" s="180"/>
    </row>
    <row r="25" spans="1:7" ht="12.75">
      <c r="A25" s="50" t="s">
        <v>865</v>
      </c>
      <c r="B25" s="50" t="s">
        <v>523</v>
      </c>
      <c r="C25" s="161" t="s">
        <v>934</v>
      </c>
      <c r="D25" s="178">
        <v>14</v>
      </c>
      <c r="E25" s="178">
        <f t="shared" si="3"/>
        <v>7</v>
      </c>
      <c r="F25" s="179"/>
      <c r="G25" s="180"/>
    </row>
    <row r="26" spans="1:7" ht="12.75">
      <c r="A26" s="50" t="s">
        <v>865</v>
      </c>
      <c r="B26" s="50" t="s">
        <v>523</v>
      </c>
      <c r="C26" s="161" t="s">
        <v>133</v>
      </c>
      <c r="D26" s="178">
        <v>20</v>
      </c>
      <c r="E26" s="178">
        <f t="shared" si="3"/>
        <v>10</v>
      </c>
      <c r="F26" s="179"/>
      <c r="G26" s="180"/>
    </row>
    <row r="27" spans="1:7" ht="12.75">
      <c r="A27" s="50" t="s">
        <v>865</v>
      </c>
      <c r="B27" s="50" t="s">
        <v>523</v>
      </c>
      <c r="C27" s="161" t="s">
        <v>935</v>
      </c>
      <c r="D27" s="178">
        <v>16</v>
      </c>
      <c r="E27" s="178">
        <f>D27*1/30</f>
        <v>0.5333333333333333</v>
      </c>
      <c r="F27" s="179"/>
      <c r="G27" s="190"/>
    </row>
    <row r="28" spans="1:7" ht="12.75">
      <c r="A28" s="50" t="s">
        <v>865</v>
      </c>
      <c r="B28" s="50" t="s">
        <v>523</v>
      </c>
      <c r="C28" s="161" t="s">
        <v>936</v>
      </c>
      <c r="D28" s="178">
        <v>66.87</v>
      </c>
      <c r="E28" s="178">
        <f aca="true" t="shared" si="4" ref="E28:E29">D28*1/2</f>
        <v>33.435</v>
      </c>
      <c r="F28" s="179"/>
      <c r="G28" s="74"/>
    </row>
    <row r="29" spans="1:7" ht="12.75">
      <c r="A29" s="50" t="s">
        <v>865</v>
      </c>
      <c r="B29" s="50" t="s">
        <v>523</v>
      </c>
      <c r="C29" s="161" t="s">
        <v>198</v>
      </c>
      <c r="D29" s="178">
        <v>60.12</v>
      </c>
      <c r="E29" s="178">
        <f t="shared" si="4"/>
        <v>30.06</v>
      </c>
      <c r="F29" s="179"/>
      <c r="G29" s="74"/>
    </row>
    <row r="30" spans="1:7" ht="12.75">
      <c r="A30" s="50" t="s">
        <v>865</v>
      </c>
      <c r="B30" s="50" t="s">
        <v>523</v>
      </c>
      <c r="C30" s="161" t="s">
        <v>326</v>
      </c>
      <c r="D30" s="178">
        <v>13.3</v>
      </c>
      <c r="E30" s="178">
        <f aca="true" t="shared" si="5" ref="E30:E32">D30*1</f>
        <v>13.3</v>
      </c>
      <c r="F30" s="179"/>
      <c r="G30" s="180"/>
    </row>
    <row r="31" spans="1:7" ht="12.75">
      <c r="A31" s="50" t="s">
        <v>865</v>
      </c>
      <c r="B31" s="50" t="s">
        <v>523</v>
      </c>
      <c r="C31" s="161" t="s">
        <v>328</v>
      </c>
      <c r="D31" s="178">
        <v>13.3</v>
      </c>
      <c r="E31" s="178">
        <f t="shared" si="5"/>
        <v>13.3</v>
      </c>
      <c r="F31" s="179"/>
      <c r="G31" s="180"/>
    </row>
    <row r="32" spans="1:7" ht="12.75">
      <c r="A32" s="50" t="s">
        <v>865</v>
      </c>
      <c r="B32" s="50" t="s">
        <v>523</v>
      </c>
      <c r="C32" s="161" t="s">
        <v>804</v>
      </c>
      <c r="D32" s="178">
        <v>2.9</v>
      </c>
      <c r="E32" s="178">
        <f t="shared" si="5"/>
        <v>2.9</v>
      </c>
      <c r="F32" s="179"/>
      <c r="G32" s="180"/>
    </row>
    <row r="33" spans="1:7" ht="12.75">
      <c r="A33" s="50" t="s">
        <v>865</v>
      </c>
      <c r="B33" s="50" t="s">
        <v>523</v>
      </c>
      <c r="C33" s="161" t="s">
        <v>73</v>
      </c>
      <c r="D33" s="178">
        <v>10.26</v>
      </c>
      <c r="E33" s="178">
        <f aca="true" t="shared" si="6" ref="E33:E34">D33*1/2</f>
        <v>5.13</v>
      </c>
      <c r="F33" s="179"/>
      <c r="G33" s="180"/>
    </row>
    <row r="34" spans="1:7" ht="12.75">
      <c r="A34" s="50" t="s">
        <v>865</v>
      </c>
      <c r="B34" s="50" t="s">
        <v>523</v>
      </c>
      <c r="C34" s="161" t="s">
        <v>937</v>
      </c>
      <c r="D34" s="178">
        <v>8.8</v>
      </c>
      <c r="E34" s="178">
        <f t="shared" si="6"/>
        <v>4.4</v>
      </c>
      <c r="F34" s="179"/>
      <c r="G34" s="180"/>
    </row>
    <row r="35" spans="1:7" ht="12.75">
      <c r="A35" s="50" t="s">
        <v>117</v>
      </c>
      <c r="B35" s="50" t="s">
        <v>539</v>
      </c>
      <c r="C35" s="161" t="s">
        <v>800</v>
      </c>
      <c r="D35" s="178">
        <v>118.19</v>
      </c>
      <c r="E35" s="178">
        <f aca="true" t="shared" si="7" ref="E35:E37">D35/2</f>
        <v>59.095</v>
      </c>
      <c r="F35" s="179"/>
      <c r="G35" s="180"/>
    </row>
    <row r="36" spans="1:7" ht="12.75">
      <c r="A36" s="50" t="s">
        <v>117</v>
      </c>
      <c r="B36" s="50" t="s">
        <v>539</v>
      </c>
      <c r="C36" s="161" t="s">
        <v>672</v>
      </c>
      <c r="D36" s="178">
        <v>6.88</v>
      </c>
      <c r="E36" s="178">
        <f t="shared" si="7"/>
        <v>3.44</v>
      </c>
      <c r="F36" s="179"/>
      <c r="G36" s="180"/>
    </row>
    <row r="37" spans="1:7" ht="12.75">
      <c r="A37" s="50" t="s">
        <v>117</v>
      </c>
      <c r="B37" s="50" t="s">
        <v>539</v>
      </c>
      <c r="C37" s="161" t="s">
        <v>665</v>
      </c>
      <c r="D37" s="178">
        <v>112.82</v>
      </c>
      <c r="E37" s="178">
        <f t="shared" si="7"/>
        <v>56.41</v>
      </c>
      <c r="F37" s="179"/>
      <c r="G37" s="180"/>
    </row>
    <row r="38" spans="1:7" ht="12.75">
      <c r="A38" s="50" t="s">
        <v>117</v>
      </c>
      <c r="B38" s="50" t="s">
        <v>539</v>
      </c>
      <c r="C38" s="161" t="s">
        <v>801</v>
      </c>
      <c r="D38" s="178">
        <v>17.5</v>
      </c>
      <c r="E38" s="178">
        <f>D38*0</f>
        <v>0</v>
      </c>
      <c r="F38" s="179"/>
      <c r="G38" s="180"/>
    </row>
    <row r="39" spans="1:7" ht="12.75">
      <c r="A39" s="50" t="s">
        <v>117</v>
      </c>
      <c r="B39" s="50" t="s">
        <v>539</v>
      </c>
      <c r="C39" s="161" t="s">
        <v>668</v>
      </c>
      <c r="D39" s="178">
        <v>20.72</v>
      </c>
      <c r="E39" s="178">
        <f aca="true" t="shared" si="8" ref="E39:E42">D39/2</f>
        <v>10.36</v>
      </c>
      <c r="F39" s="179"/>
      <c r="G39" s="180"/>
    </row>
    <row r="40" spans="1:7" ht="12.75">
      <c r="A40" s="50" t="s">
        <v>117</v>
      </c>
      <c r="B40" s="50" t="s">
        <v>539</v>
      </c>
      <c r="C40" s="161" t="s">
        <v>667</v>
      </c>
      <c r="D40" s="178">
        <v>16.97</v>
      </c>
      <c r="E40" s="178">
        <f t="shared" si="8"/>
        <v>8.485</v>
      </c>
      <c r="F40" s="179"/>
      <c r="G40" s="180"/>
    </row>
    <row r="41" spans="1:7" ht="12.75">
      <c r="A41" s="50" t="s">
        <v>117</v>
      </c>
      <c r="B41" s="50" t="s">
        <v>539</v>
      </c>
      <c r="C41" s="161" t="s">
        <v>802</v>
      </c>
      <c r="D41" s="178">
        <v>14.52</v>
      </c>
      <c r="E41" s="178">
        <f t="shared" si="8"/>
        <v>7.26</v>
      </c>
      <c r="F41" s="179"/>
      <c r="G41" s="180"/>
    </row>
    <row r="42" spans="1:7" ht="12.75">
      <c r="A42" s="50" t="s">
        <v>117</v>
      </c>
      <c r="B42" s="50" t="s">
        <v>539</v>
      </c>
      <c r="C42" s="161" t="s">
        <v>669</v>
      </c>
      <c r="D42" s="178">
        <v>21.5</v>
      </c>
      <c r="E42" s="178">
        <f t="shared" si="8"/>
        <v>10.75</v>
      </c>
      <c r="F42" s="179"/>
      <c r="G42" s="180"/>
    </row>
    <row r="43" spans="1:7" ht="12.75">
      <c r="A43" s="50" t="s">
        <v>117</v>
      </c>
      <c r="B43" s="50" t="s">
        <v>539</v>
      </c>
      <c r="C43" s="161" t="s">
        <v>803</v>
      </c>
      <c r="D43" s="178">
        <v>12.58</v>
      </c>
      <c r="E43" s="178">
        <f aca="true" t="shared" si="9" ref="E43:E45">D43*1</f>
        <v>12.58</v>
      </c>
      <c r="F43" s="179"/>
      <c r="G43" s="180"/>
    </row>
    <row r="44" spans="1:7" ht="12.75">
      <c r="A44" s="50" t="s">
        <v>117</v>
      </c>
      <c r="B44" s="50" t="s">
        <v>539</v>
      </c>
      <c r="C44" s="161" t="s">
        <v>803</v>
      </c>
      <c r="D44" s="178">
        <v>12.6</v>
      </c>
      <c r="E44" s="178">
        <f t="shared" si="9"/>
        <v>12.6</v>
      </c>
      <c r="F44" s="179"/>
      <c r="G44" s="180"/>
    </row>
    <row r="45" spans="1:7" ht="12.75">
      <c r="A45" s="50" t="s">
        <v>117</v>
      </c>
      <c r="B45" s="50" t="s">
        <v>539</v>
      </c>
      <c r="C45" s="161" t="s">
        <v>117</v>
      </c>
      <c r="D45" s="178">
        <v>242.5</v>
      </c>
      <c r="E45" s="178">
        <f t="shared" si="9"/>
        <v>242.5</v>
      </c>
      <c r="F45" s="179"/>
      <c r="G45" s="180"/>
    </row>
    <row r="46" spans="1:7" ht="12.75">
      <c r="A46" s="50" t="s">
        <v>117</v>
      </c>
      <c r="B46" s="50" t="s">
        <v>539</v>
      </c>
      <c r="C46" s="161" t="s">
        <v>115</v>
      </c>
      <c r="D46" s="178">
        <v>31.37</v>
      </c>
      <c r="E46" s="178">
        <f aca="true" t="shared" si="10" ref="E46:E47">D46/2</f>
        <v>15.685</v>
      </c>
      <c r="F46" s="179"/>
      <c r="G46" s="180"/>
    </row>
    <row r="47" spans="1:7" ht="12.75">
      <c r="A47" s="50" t="s">
        <v>117</v>
      </c>
      <c r="B47" s="50" t="s">
        <v>539</v>
      </c>
      <c r="C47" s="161" t="s">
        <v>67</v>
      </c>
      <c r="D47" s="178">
        <v>13.1</v>
      </c>
      <c r="E47" s="178">
        <f t="shared" si="10"/>
        <v>6.55</v>
      </c>
      <c r="F47" s="179"/>
      <c r="G47" s="180"/>
    </row>
    <row r="48" spans="1:7" ht="12.75">
      <c r="A48" s="50" t="s">
        <v>117</v>
      </c>
      <c r="B48" s="50" t="s">
        <v>539</v>
      </c>
      <c r="C48" s="211" t="s">
        <v>759</v>
      </c>
      <c r="D48" s="178">
        <v>9.18</v>
      </c>
      <c r="E48" s="178">
        <f aca="true" t="shared" si="11" ref="E48:E50">D48*2</f>
        <v>18.36</v>
      </c>
      <c r="F48" s="179"/>
      <c r="G48" s="180"/>
    </row>
    <row r="49" spans="1:7" ht="12.75">
      <c r="A49" s="50" t="s">
        <v>117</v>
      </c>
      <c r="B49" s="50" t="s">
        <v>539</v>
      </c>
      <c r="C49" s="211" t="s">
        <v>760</v>
      </c>
      <c r="D49" s="178">
        <v>9.18</v>
      </c>
      <c r="E49" s="178">
        <f t="shared" si="11"/>
        <v>18.36</v>
      </c>
      <c r="F49" s="179"/>
      <c r="G49" s="180"/>
    </row>
    <row r="50" spans="1:7" ht="12.75">
      <c r="A50" s="50" t="s">
        <v>117</v>
      </c>
      <c r="B50" s="50" t="s">
        <v>539</v>
      </c>
      <c r="C50" s="211" t="s">
        <v>761</v>
      </c>
      <c r="D50" s="178">
        <v>3.52</v>
      </c>
      <c r="E50" s="178">
        <f t="shared" si="11"/>
        <v>7.04</v>
      </c>
      <c r="F50" s="179"/>
      <c r="G50" s="180"/>
    </row>
    <row r="51" spans="1:7" ht="12.75">
      <c r="A51" s="50" t="s">
        <v>117</v>
      </c>
      <c r="B51" s="50" t="s">
        <v>539</v>
      </c>
      <c r="C51" s="211" t="s">
        <v>804</v>
      </c>
      <c r="D51" s="178">
        <v>3.89</v>
      </c>
      <c r="E51" s="178">
        <f>D51*1</f>
        <v>3.89</v>
      </c>
      <c r="F51" s="179"/>
      <c r="G51" s="180"/>
    </row>
    <row r="52" spans="1:7" ht="12.75">
      <c r="A52" s="50" t="s">
        <v>117</v>
      </c>
      <c r="B52" s="50" t="s">
        <v>539</v>
      </c>
      <c r="C52" s="211" t="s">
        <v>326</v>
      </c>
      <c r="D52" s="178">
        <v>9.18</v>
      </c>
      <c r="E52" s="178">
        <f aca="true" t="shared" si="12" ref="E52:E54">D52*2</f>
        <v>18.36</v>
      </c>
      <c r="F52" s="179"/>
      <c r="G52" s="180"/>
    </row>
    <row r="53" spans="1:7" ht="12.75">
      <c r="A53" s="50" t="s">
        <v>117</v>
      </c>
      <c r="B53" s="50" t="s">
        <v>539</v>
      </c>
      <c r="C53" s="211" t="s">
        <v>328</v>
      </c>
      <c r="D53" s="178">
        <v>9.18</v>
      </c>
      <c r="E53" s="178">
        <f t="shared" si="12"/>
        <v>18.36</v>
      </c>
      <c r="F53" s="179"/>
      <c r="G53" s="180"/>
    </row>
    <row r="54" spans="1:7" ht="12.75">
      <c r="A54" s="50" t="s">
        <v>117</v>
      </c>
      <c r="B54" s="50" t="s">
        <v>539</v>
      </c>
      <c r="C54" s="211" t="s">
        <v>205</v>
      </c>
      <c r="D54" s="178">
        <v>3.52</v>
      </c>
      <c r="E54" s="178">
        <f t="shared" si="12"/>
        <v>7.04</v>
      </c>
      <c r="F54" s="179"/>
      <c r="G54" s="180"/>
    </row>
    <row r="55" spans="1:7" ht="12.75">
      <c r="A55" s="50" t="s">
        <v>117</v>
      </c>
      <c r="B55" s="50" t="s">
        <v>539</v>
      </c>
      <c r="C55" s="211" t="s">
        <v>73</v>
      </c>
      <c r="D55" s="178">
        <v>5.4</v>
      </c>
      <c r="E55" s="178">
        <f aca="true" t="shared" si="13" ref="E55:E56">D55/2</f>
        <v>2.7</v>
      </c>
      <c r="F55" s="179"/>
      <c r="G55" s="180"/>
    </row>
    <row r="56" spans="1:7" ht="12.75">
      <c r="A56" s="50" t="s">
        <v>117</v>
      </c>
      <c r="B56" s="50" t="s">
        <v>539</v>
      </c>
      <c r="C56" s="211" t="s">
        <v>938</v>
      </c>
      <c r="D56" s="178">
        <v>1.6</v>
      </c>
      <c r="E56" s="178">
        <f t="shared" si="13"/>
        <v>0.8</v>
      </c>
      <c r="F56" s="179"/>
      <c r="G56" s="180"/>
    </row>
    <row r="57" spans="1:7" ht="12.75">
      <c r="A57" s="50" t="s">
        <v>939</v>
      </c>
      <c r="B57" s="195" t="s">
        <v>165</v>
      </c>
      <c r="C57" s="213" t="s">
        <v>940</v>
      </c>
      <c r="D57" s="178">
        <v>7.68</v>
      </c>
      <c r="E57" s="178">
        <f>D57*1/30</f>
        <v>0.256</v>
      </c>
      <c r="F57" s="179"/>
      <c r="G57" s="180"/>
    </row>
    <row r="58" spans="1:7" ht="12.75">
      <c r="A58" s="50" t="s">
        <v>939</v>
      </c>
      <c r="B58" s="195" t="s">
        <v>165</v>
      </c>
      <c r="C58" s="213" t="s">
        <v>326</v>
      </c>
      <c r="D58" s="178">
        <v>23.94</v>
      </c>
      <c r="E58" s="178">
        <f aca="true" t="shared" si="14" ref="E58:E65">D58*2</f>
        <v>47.88</v>
      </c>
      <c r="F58" s="179"/>
      <c r="G58" s="180"/>
    </row>
    <row r="59" spans="1:7" ht="12.75">
      <c r="A59" s="50" t="s">
        <v>939</v>
      </c>
      <c r="B59" s="195" t="s">
        <v>165</v>
      </c>
      <c r="C59" s="213" t="s">
        <v>328</v>
      </c>
      <c r="D59" s="178">
        <v>23.88</v>
      </c>
      <c r="E59" s="178">
        <f t="shared" si="14"/>
        <v>47.76</v>
      </c>
      <c r="F59" s="179"/>
      <c r="G59" s="180"/>
    </row>
    <row r="60" spans="1:7" ht="12.75">
      <c r="A60" s="50" t="s">
        <v>10</v>
      </c>
      <c r="B60" s="50" t="s">
        <v>112</v>
      </c>
      <c r="C60" s="211" t="s">
        <v>103</v>
      </c>
      <c r="D60" s="178">
        <v>58.32</v>
      </c>
      <c r="E60" s="178">
        <f t="shared" si="14"/>
        <v>116.64</v>
      </c>
      <c r="F60" s="179"/>
      <c r="G60" s="180"/>
    </row>
    <row r="61" spans="1:7" ht="12.75">
      <c r="A61" s="50" t="s">
        <v>10</v>
      </c>
      <c r="B61" s="50" t="s">
        <v>112</v>
      </c>
      <c r="C61" s="211" t="s">
        <v>103</v>
      </c>
      <c r="D61" s="178">
        <v>58.32</v>
      </c>
      <c r="E61" s="178">
        <f t="shared" si="14"/>
        <v>116.64</v>
      </c>
      <c r="F61" s="179"/>
      <c r="G61" s="180"/>
    </row>
    <row r="62" spans="1:7" ht="12.75">
      <c r="A62" s="50" t="s">
        <v>10</v>
      </c>
      <c r="B62" s="50" t="s">
        <v>112</v>
      </c>
      <c r="C62" s="211" t="s">
        <v>103</v>
      </c>
      <c r="D62" s="178">
        <v>58.32</v>
      </c>
      <c r="E62" s="178">
        <f t="shared" si="14"/>
        <v>116.64</v>
      </c>
      <c r="F62" s="179"/>
      <c r="G62" s="180"/>
    </row>
    <row r="63" spans="1:7" ht="12.75">
      <c r="A63" s="50" t="s">
        <v>10</v>
      </c>
      <c r="B63" s="50" t="s">
        <v>112</v>
      </c>
      <c r="C63" s="211" t="s">
        <v>103</v>
      </c>
      <c r="D63" s="178">
        <v>58.39</v>
      </c>
      <c r="E63" s="178">
        <f t="shared" si="14"/>
        <v>116.78</v>
      </c>
      <c r="F63" s="179"/>
      <c r="G63" s="180"/>
    </row>
    <row r="64" spans="1:7" ht="12.75">
      <c r="A64" s="50" t="s">
        <v>10</v>
      </c>
      <c r="B64" s="50" t="s">
        <v>112</v>
      </c>
      <c r="C64" s="211" t="s">
        <v>941</v>
      </c>
      <c r="D64" s="178">
        <v>58.39</v>
      </c>
      <c r="E64" s="178">
        <f t="shared" si="14"/>
        <v>116.78</v>
      </c>
      <c r="F64" s="179"/>
      <c r="G64" s="180"/>
    </row>
    <row r="65" spans="1:7" ht="12.75">
      <c r="A65" s="50" t="s">
        <v>10</v>
      </c>
      <c r="B65" s="50" t="s">
        <v>112</v>
      </c>
      <c r="C65" s="211" t="s">
        <v>17</v>
      </c>
      <c r="D65" s="178">
        <v>202.41</v>
      </c>
      <c r="E65" s="178">
        <f t="shared" si="14"/>
        <v>404.82</v>
      </c>
      <c r="F65" s="179"/>
      <c r="G65" s="180"/>
    </row>
    <row r="66" spans="1:7" ht="12.75">
      <c r="A66" s="50" t="s">
        <v>942</v>
      </c>
      <c r="B66" s="50" t="s">
        <v>97</v>
      </c>
      <c r="C66" s="214" t="s">
        <v>943</v>
      </c>
      <c r="D66" s="215">
        <v>464.7</v>
      </c>
      <c r="E66" s="215">
        <f aca="true" t="shared" si="15" ref="E66:E69">D66*1/2</f>
        <v>232.35</v>
      </c>
      <c r="F66" s="179"/>
      <c r="G66" s="74"/>
    </row>
    <row r="67" spans="1:7" ht="12.75">
      <c r="A67" s="50" t="s">
        <v>942</v>
      </c>
      <c r="B67" s="50" t="s">
        <v>97</v>
      </c>
      <c r="C67" s="211" t="s">
        <v>944</v>
      </c>
      <c r="D67" s="178">
        <v>541.4</v>
      </c>
      <c r="E67" s="215">
        <f t="shared" si="15"/>
        <v>270.7</v>
      </c>
      <c r="F67" s="179"/>
      <c r="G67" s="180"/>
    </row>
    <row r="68" spans="1:7" ht="12.75">
      <c r="A68" s="50" t="s">
        <v>942</v>
      </c>
      <c r="B68" s="50" t="s">
        <v>97</v>
      </c>
      <c r="C68" s="211" t="s">
        <v>945</v>
      </c>
      <c r="D68" s="178">
        <v>10.31</v>
      </c>
      <c r="E68" s="215">
        <f t="shared" si="15"/>
        <v>5.155</v>
      </c>
      <c r="F68" s="179"/>
      <c r="G68" s="180"/>
    </row>
    <row r="69" spans="1:7" ht="12.75">
      <c r="A69" s="50" t="s">
        <v>942</v>
      </c>
      <c r="B69" s="50" t="s">
        <v>97</v>
      </c>
      <c r="C69" s="211" t="s">
        <v>946</v>
      </c>
      <c r="D69" s="178">
        <v>10.72</v>
      </c>
      <c r="E69" s="215">
        <f t="shared" si="15"/>
        <v>5.36</v>
      </c>
      <c r="F69" s="179"/>
      <c r="G69" s="180"/>
    </row>
    <row r="70" spans="1:7" ht="12.75">
      <c r="A70" s="50" t="s">
        <v>942</v>
      </c>
      <c r="B70" s="50" t="s">
        <v>97</v>
      </c>
      <c r="C70" s="211" t="s">
        <v>326</v>
      </c>
      <c r="D70" s="178">
        <v>11.62</v>
      </c>
      <c r="E70" s="215">
        <f aca="true" t="shared" si="16" ref="E70:E71">D70*1</f>
        <v>11.62</v>
      </c>
      <c r="F70" s="179"/>
      <c r="G70" s="180"/>
    </row>
    <row r="71" spans="1:7" ht="12.75">
      <c r="A71" s="50" t="s">
        <v>942</v>
      </c>
      <c r="B71" s="50" t="s">
        <v>97</v>
      </c>
      <c r="C71" s="211" t="s">
        <v>328</v>
      </c>
      <c r="D71" s="178">
        <v>11.62</v>
      </c>
      <c r="E71" s="215">
        <f t="shared" si="16"/>
        <v>11.62</v>
      </c>
      <c r="F71" s="179"/>
      <c r="G71" s="180"/>
    </row>
    <row r="72" spans="1:7" ht="12.75">
      <c r="A72" s="50" t="s">
        <v>942</v>
      </c>
      <c r="B72" s="50" t="s">
        <v>97</v>
      </c>
      <c r="C72" s="211" t="s">
        <v>73</v>
      </c>
      <c r="D72" s="178">
        <v>10.06</v>
      </c>
      <c r="E72" s="215">
        <f aca="true" t="shared" si="17" ref="E72:E74">D72*1/2</f>
        <v>5.03</v>
      </c>
      <c r="F72" s="179"/>
      <c r="G72" s="180"/>
    </row>
    <row r="73" spans="1:7" ht="12.75">
      <c r="A73" s="50" t="s">
        <v>947</v>
      </c>
      <c r="B73" s="50" t="s">
        <v>151</v>
      </c>
      <c r="C73" s="211" t="s">
        <v>948</v>
      </c>
      <c r="D73" s="178">
        <v>10.42</v>
      </c>
      <c r="E73" s="178">
        <f t="shared" si="17"/>
        <v>5.21</v>
      </c>
      <c r="F73" s="179"/>
      <c r="G73" s="180"/>
    </row>
    <row r="74" spans="1:7" ht="12.75">
      <c r="A74" s="50" t="s">
        <v>947</v>
      </c>
      <c r="B74" s="50" t="s">
        <v>151</v>
      </c>
      <c r="C74" s="211" t="s">
        <v>949</v>
      </c>
      <c r="D74" s="178">
        <v>15.11</v>
      </c>
      <c r="E74" s="178">
        <f t="shared" si="17"/>
        <v>7.555</v>
      </c>
      <c r="F74" s="179"/>
      <c r="G74" s="180"/>
    </row>
    <row r="75" spans="1:7" ht="12.75">
      <c r="A75" s="50" t="s">
        <v>950</v>
      </c>
      <c r="B75" s="50" t="s">
        <v>131</v>
      </c>
      <c r="C75" s="211" t="s">
        <v>103</v>
      </c>
      <c r="D75" s="178">
        <v>58.32</v>
      </c>
      <c r="E75" s="178">
        <f aca="true" t="shared" si="18" ref="E75:E80">D75*2</f>
        <v>116.64</v>
      </c>
      <c r="F75" s="179"/>
      <c r="G75" s="180"/>
    </row>
    <row r="76" spans="1:7" ht="12.75">
      <c r="A76" s="50" t="s">
        <v>950</v>
      </c>
      <c r="B76" s="50" t="s">
        <v>131</v>
      </c>
      <c r="C76" s="211" t="s">
        <v>103</v>
      </c>
      <c r="D76" s="178">
        <v>58.32</v>
      </c>
      <c r="E76" s="178">
        <f t="shared" si="18"/>
        <v>116.64</v>
      </c>
      <c r="F76" s="179"/>
      <c r="G76" s="180"/>
    </row>
    <row r="77" spans="1:7" ht="12.75">
      <c r="A77" s="50" t="s">
        <v>950</v>
      </c>
      <c r="B77" s="50" t="s">
        <v>131</v>
      </c>
      <c r="C77" s="211" t="s">
        <v>103</v>
      </c>
      <c r="D77" s="178">
        <v>58.32</v>
      </c>
      <c r="E77" s="178">
        <f t="shared" si="18"/>
        <v>116.64</v>
      </c>
      <c r="F77" s="179"/>
      <c r="G77" s="180"/>
    </row>
    <row r="78" spans="1:7" ht="12.75">
      <c r="A78" s="50" t="s">
        <v>950</v>
      </c>
      <c r="B78" s="50" t="s">
        <v>131</v>
      </c>
      <c r="C78" s="211" t="s">
        <v>103</v>
      </c>
      <c r="D78" s="178">
        <v>58.39</v>
      </c>
      <c r="E78" s="178">
        <f t="shared" si="18"/>
        <v>116.78</v>
      </c>
      <c r="F78" s="179"/>
      <c r="G78" s="180"/>
    </row>
    <row r="79" spans="1:7" ht="12.75">
      <c r="A79" s="50" t="s">
        <v>950</v>
      </c>
      <c r="B79" s="50" t="s">
        <v>131</v>
      </c>
      <c r="C79" s="211" t="s">
        <v>103</v>
      </c>
      <c r="D79" s="178">
        <v>58.39</v>
      </c>
      <c r="E79" s="178">
        <f t="shared" si="18"/>
        <v>116.78</v>
      </c>
      <c r="F79" s="179"/>
      <c r="G79" s="180"/>
    </row>
    <row r="80" spans="1:7" ht="12.75">
      <c r="A80" s="50" t="s">
        <v>950</v>
      </c>
      <c r="B80" s="50" t="s">
        <v>131</v>
      </c>
      <c r="C80" s="211" t="s">
        <v>17</v>
      </c>
      <c r="D80" s="178">
        <v>204.83</v>
      </c>
      <c r="E80" s="178">
        <f t="shared" si="18"/>
        <v>409.66</v>
      </c>
      <c r="F80" s="179"/>
      <c r="G80" s="180"/>
    </row>
    <row r="81" spans="1:7" ht="12.75">
      <c r="A81" s="50" t="s">
        <v>10</v>
      </c>
      <c r="B81" s="50" t="s">
        <v>120</v>
      </c>
      <c r="C81" s="211" t="s">
        <v>103</v>
      </c>
      <c r="D81" s="178">
        <v>54.13</v>
      </c>
      <c r="E81" s="178">
        <f aca="true" t="shared" si="19" ref="E81:E84">D81*1</f>
        <v>54.13</v>
      </c>
      <c r="F81" s="179"/>
      <c r="G81" s="180"/>
    </row>
    <row r="82" spans="1:7" ht="12.75">
      <c r="A82" s="50" t="s">
        <v>10</v>
      </c>
      <c r="B82" s="50" t="s">
        <v>120</v>
      </c>
      <c r="C82" s="211" t="s">
        <v>951</v>
      </c>
      <c r="D82" s="178">
        <v>94.15</v>
      </c>
      <c r="E82" s="178">
        <f t="shared" si="19"/>
        <v>94.15</v>
      </c>
      <c r="F82" s="179"/>
      <c r="G82" s="180"/>
    </row>
    <row r="83" spans="1:7" ht="12.75">
      <c r="A83" s="50" t="s">
        <v>10</v>
      </c>
      <c r="B83" s="50" t="s">
        <v>120</v>
      </c>
      <c r="C83" s="213" t="s">
        <v>941</v>
      </c>
      <c r="D83" s="178">
        <v>114.45</v>
      </c>
      <c r="E83" s="178">
        <f t="shared" si="19"/>
        <v>114.45</v>
      </c>
      <c r="F83" s="179"/>
      <c r="G83" s="180"/>
    </row>
    <row r="84" spans="1:7" ht="12.75">
      <c r="A84" s="50" t="s">
        <v>10</v>
      </c>
      <c r="B84" s="50" t="s">
        <v>120</v>
      </c>
      <c r="C84" s="211" t="s">
        <v>17</v>
      </c>
      <c r="D84" s="178">
        <v>269.14</v>
      </c>
      <c r="E84" s="178">
        <f t="shared" si="19"/>
        <v>269.14</v>
      </c>
      <c r="F84" s="179"/>
      <c r="G84" s="180"/>
    </row>
    <row r="85" spans="1:7" ht="25.5">
      <c r="A85" s="50" t="s">
        <v>952</v>
      </c>
      <c r="B85" s="195" t="s">
        <v>47</v>
      </c>
      <c r="C85" s="213" t="s">
        <v>135</v>
      </c>
      <c r="D85" s="184">
        <v>38.83</v>
      </c>
      <c r="E85" s="178">
        <f>D85*1/30</f>
        <v>1.2943333333333333</v>
      </c>
      <c r="F85" s="179"/>
      <c r="G85" s="190"/>
    </row>
    <row r="86" spans="1:7" ht="25.5">
      <c r="A86" s="50" t="s">
        <v>952</v>
      </c>
      <c r="B86" s="195" t="s">
        <v>47</v>
      </c>
      <c r="C86" s="213" t="s">
        <v>953</v>
      </c>
      <c r="D86" s="178">
        <v>8.84</v>
      </c>
      <c r="E86" s="178">
        <f>D86*1/2</f>
        <v>4.42</v>
      </c>
      <c r="F86" s="179"/>
      <c r="G86" s="180"/>
    </row>
    <row r="87" spans="1:7" ht="25.5">
      <c r="A87" s="50" t="s">
        <v>952</v>
      </c>
      <c r="B87" s="195" t="s">
        <v>47</v>
      </c>
      <c r="C87" s="213" t="s">
        <v>954</v>
      </c>
      <c r="D87" s="212">
        <v>16.8</v>
      </c>
      <c r="E87" s="178">
        <f>D87*1/30</f>
        <v>0.56</v>
      </c>
      <c r="F87" s="179"/>
      <c r="G87" s="190"/>
    </row>
    <row r="88" spans="1:7" ht="25.5">
      <c r="A88" s="50" t="s">
        <v>952</v>
      </c>
      <c r="B88" s="195" t="s">
        <v>47</v>
      </c>
      <c r="C88" s="213" t="s">
        <v>326</v>
      </c>
      <c r="D88" s="178">
        <v>23.94</v>
      </c>
      <c r="E88" s="178">
        <f aca="true" t="shared" si="20" ref="E88:E89">D88*1</f>
        <v>23.94</v>
      </c>
      <c r="F88" s="179"/>
      <c r="G88" s="180"/>
    </row>
    <row r="89" spans="1:7" ht="25.5">
      <c r="A89" s="50" t="s">
        <v>952</v>
      </c>
      <c r="B89" s="195" t="s">
        <v>47</v>
      </c>
      <c r="C89" s="213" t="s">
        <v>328</v>
      </c>
      <c r="D89" s="178">
        <v>23.94</v>
      </c>
      <c r="E89" s="178">
        <f t="shared" si="20"/>
        <v>23.94</v>
      </c>
      <c r="F89" s="179"/>
      <c r="G89" s="180"/>
    </row>
    <row r="90" spans="1:7" ht="12.75">
      <c r="A90" s="50" t="s">
        <v>10</v>
      </c>
      <c r="B90" s="195" t="s">
        <v>75</v>
      </c>
      <c r="C90" s="211" t="s">
        <v>955</v>
      </c>
      <c r="D90" s="178">
        <v>58.32</v>
      </c>
      <c r="E90" s="178">
        <f aca="true" t="shared" si="21" ref="E90:E101">D90*1/2</f>
        <v>29.16</v>
      </c>
      <c r="F90" s="179"/>
      <c r="G90" s="180"/>
    </row>
    <row r="91" spans="1:7" ht="12.75">
      <c r="A91" s="50" t="s">
        <v>10</v>
      </c>
      <c r="B91" s="195" t="s">
        <v>75</v>
      </c>
      <c r="C91" s="211" t="s">
        <v>71</v>
      </c>
      <c r="D91" s="178">
        <v>58.32</v>
      </c>
      <c r="E91" s="178">
        <f t="shared" si="21"/>
        <v>29.16</v>
      </c>
      <c r="F91" s="179"/>
      <c r="G91" s="180"/>
    </row>
    <row r="92" spans="1:7" ht="12.75">
      <c r="A92" s="50" t="s">
        <v>10</v>
      </c>
      <c r="B92" s="195" t="s">
        <v>75</v>
      </c>
      <c r="C92" s="211" t="s">
        <v>956</v>
      </c>
      <c r="D92" s="178">
        <v>58.32</v>
      </c>
      <c r="E92" s="178">
        <f t="shared" si="21"/>
        <v>29.16</v>
      </c>
      <c r="F92" s="179"/>
      <c r="G92" s="180"/>
    </row>
    <row r="93" spans="1:7" ht="12.75">
      <c r="A93" s="50" t="s">
        <v>10</v>
      </c>
      <c r="B93" s="195" t="s">
        <v>75</v>
      </c>
      <c r="C93" s="211" t="s">
        <v>957</v>
      </c>
      <c r="D93" s="178">
        <v>58.39</v>
      </c>
      <c r="E93" s="178">
        <f t="shared" si="21"/>
        <v>29.195</v>
      </c>
      <c r="F93" s="179"/>
      <c r="G93" s="180"/>
    </row>
    <row r="94" spans="1:7" ht="12.75">
      <c r="A94" s="50" t="s">
        <v>10</v>
      </c>
      <c r="B94" s="195" t="s">
        <v>75</v>
      </c>
      <c r="C94" s="211" t="s">
        <v>958</v>
      </c>
      <c r="D94" s="178">
        <v>58.39</v>
      </c>
      <c r="E94" s="178">
        <f t="shared" si="21"/>
        <v>29.195</v>
      </c>
      <c r="F94" s="179"/>
      <c r="G94" s="180"/>
    </row>
    <row r="95" spans="1:7" ht="12.75">
      <c r="A95" s="50" t="s">
        <v>10</v>
      </c>
      <c r="B95" s="195" t="s">
        <v>75</v>
      </c>
      <c r="C95" s="211" t="s">
        <v>17</v>
      </c>
      <c r="D95" s="178">
        <v>175.5</v>
      </c>
      <c r="E95" s="178">
        <f t="shared" si="21"/>
        <v>87.75</v>
      </c>
      <c r="F95" s="179"/>
      <c r="G95" s="180"/>
    </row>
    <row r="96" spans="1:7" ht="12.75">
      <c r="A96" s="50" t="s">
        <v>959</v>
      </c>
      <c r="B96" s="50" t="s">
        <v>41</v>
      </c>
      <c r="C96" s="161" t="s">
        <v>758</v>
      </c>
      <c r="D96" s="178">
        <v>20.25</v>
      </c>
      <c r="E96" s="178">
        <f t="shared" si="21"/>
        <v>10.125</v>
      </c>
      <c r="F96" s="179"/>
      <c r="G96" s="180"/>
    </row>
    <row r="97" spans="1:7" ht="12.75">
      <c r="A97" s="50" t="s">
        <v>959</v>
      </c>
      <c r="B97" s="50" t="s">
        <v>41</v>
      </c>
      <c r="C97" s="161" t="s">
        <v>758</v>
      </c>
      <c r="D97" s="178">
        <v>15</v>
      </c>
      <c r="E97" s="178">
        <f t="shared" si="21"/>
        <v>7.5</v>
      </c>
      <c r="F97" s="179"/>
      <c r="G97" s="180"/>
    </row>
    <row r="98" spans="1:8" ht="12.75">
      <c r="A98" s="50" t="s">
        <v>959</v>
      </c>
      <c r="B98" s="50" t="s">
        <v>41</v>
      </c>
      <c r="C98" s="161" t="s">
        <v>960</v>
      </c>
      <c r="D98" s="178">
        <v>18.42</v>
      </c>
      <c r="E98" s="178">
        <f t="shared" si="21"/>
        <v>9.21</v>
      </c>
      <c r="F98" s="179"/>
      <c r="G98" s="180"/>
      <c r="H98" s="216"/>
    </row>
    <row r="99" spans="1:7" ht="12.75">
      <c r="A99" s="50" t="s">
        <v>959</v>
      </c>
      <c r="B99" s="50" t="s">
        <v>41</v>
      </c>
      <c r="C99" s="161" t="s">
        <v>961</v>
      </c>
      <c r="D99" s="178">
        <v>18.86</v>
      </c>
      <c r="E99" s="178">
        <f t="shared" si="21"/>
        <v>9.43</v>
      </c>
      <c r="F99" s="179"/>
      <c r="G99" s="180"/>
    </row>
    <row r="100" spans="1:7" ht="12.75">
      <c r="A100" s="50" t="s">
        <v>959</v>
      </c>
      <c r="B100" s="50" t="s">
        <v>41</v>
      </c>
      <c r="C100" s="161" t="s">
        <v>962</v>
      </c>
      <c r="D100" s="178">
        <v>32.36</v>
      </c>
      <c r="E100" s="178">
        <f t="shared" si="21"/>
        <v>16.18</v>
      </c>
      <c r="F100" s="179"/>
      <c r="G100" s="180"/>
    </row>
    <row r="101" spans="1:7" ht="12.75">
      <c r="A101" s="50" t="s">
        <v>959</v>
      </c>
      <c r="B101" s="50" t="s">
        <v>41</v>
      </c>
      <c r="C101" s="161" t="s">
        <v>17</v>
      </c>
      <c r="D101" s="178">
        <v>85.48</v>
      </c>
      <c r="E101" s="178">
        <f t="shared" si="21"/>
        <v>42.74</v>
      </c>
      <c r="F101" s="179"/>
      <c r="G101" s="180"/>
    </row>
    <row r="102" spans="1:7" ht="12.75">
      <c r="A102" s="50" t="s">
        <v>959</v>
      </c>
      <c r="B102" s="50" t="s">
        <v>41</v>
      </c>
      <c r="C102" s="161" t="s">
        <v>326</v>
      </c>
      <c r="D102" s="178">
        <v>7.7</v>
      </c>
      <c r="E102" s="178">
        <f aca="true" t="shared" si="22" ref="E102:E103">D102*1</f>
        <v>7.7</v>
      </c>
      <c r="F102" s="179"/>
      <c r="G102" s="180"/>
    </row>
    <row r="103" spans="1:7" ht="12.75">
      <c r="A103" s="50" t="s">
        <v>959</v>
      </c>
      <c r="B103" s="50" t="s">
        <v>41</v>
      </c>
      <c r="C103" s="161" t="s">
        <v>328</v>
      </c>
      <c r="D103" s="178">
        <v>10.08</v>
      </c>
      <c r="E103" s="178">
        <f t="shared" si="22"/>
        <v>10.08</v>
      </c>
      <c r="F103" s="179"/>
      <c r="G103" s="180"/>
    </row>
    <row r="104" spans="1:7" ht="12.75">
      <c r="A104" s="50" t="s">
        <v>959</v>
      </c>
      <c r="B104" s="50" t="s">
        <v>41</v>
      </c>
      <c r="C104" s="161" t="s">
        <v>73</v>
      </c>
      <c r="D104" s="178">
        <v>4.91</v>
      </c>
      <c r="E104" s="178">
        <f aca="true" t="shared" si="23" ref="E104:E113">D104*1/2</f>
        <v>2.455</v>
      </c>
      <c r="F104" s="179"/>
      <c r="G104" s="180"/>
    </row>
    <row r="105" spans="1:7" ht="12.75">
      <c r="A105" s="150" t="s">
        <v>645</v>
      </c>
      <c r="B105" s="150" t="s">
        <v>963</v>
      </c>
      <c r="C105" s="217" t="s">
        <v>964</v>
      </c>
      <c r="D105" s="215">
        <v>78.32</v>
      </c>
      <c r="E105" s="215">
        <f t="shared" si="23"/>
        <v>39.16</v>
      </c>
      <c r="F105" s="179"/>
      <c r="G105" s="190"/>
    </row>
    <row r="106" spans="1:7" ht="12.75">
      <c r="A106" s="150" t="s">
        <v>645</v>
      </c>
      <c r="B106" s="150" t="s">
        <v>963</v>
      </c>
      <c r="C106" s="217" t="s">
        <v>965</v>
      </c>
      <c r="D106" s="215">
        <v>78.32</v>
      </c>
      <c r="E106" s="215">
        <f t="shared" si="23"/>
        <v>39.16</v>
      </c>
      <c r="F106" s="179"/>
      <c r="G106" s="190"/>
    </row>
    <row r="107" spans="1:7" ht="12.75">
      <c r="A107" s="150" t="s">
        <v>645</v>
      </c>
      <c r="B107" s="150" t="s">
        <v>963</v>
      </c>
      <c r="C107" s="217" t="s">
        <v>966</v>
      </c>
      <c r="D107" s="215">
        <v>78.32</v>
      </c>
      <c r="E107" s="215">
        <f t="shared" si="23"/>
        <v>39.16</v>
      </c>
      <c r="F107" s="179"/>
      <c r="G107" s="180"/>
    </row>
    <row r="108" spans="1:7" ht="12.75">
      <c r="A108" s="150" t="s">
        <v>645</v>
      </c>
      <c r="B108" s="150" t="s">
        <v>963</v>
      </c>
      <c r="C108" s="217" t="s">
        <v>967</v>
      </c>
      <c r="D108" s="215">
        <v>76.77</v>
      </c>
      <c r="E108" s="215">
        <f t="shared" si="23"/>
        <v>38.385</v>
      </c>
      <c r="F108" s="179"/>
      <c r="G108" s="180"/>
    </row>
    <row r="109" spans="1:7" ht="12.75">
      <c r="A109" s="150" t="s">
        <v>645</v>
      </c>
      <c r="B109" s="150" t="s">
        <v>963</v>
      </c>
      <c r="C109" s="217" t="s">
        <v>968</v>
      </c>
      <c r="D109" s="215">
        <v>17.98</v>
      </c>
      <c r="E109" s="215">
        <f t="shared" si="23"/>
        <v>8.99</v>
      </c>
      <c r="F109" s="179"/>
      <c r="G109" s="180"/>
    </row>
    <row r="110" spans="1:7" ht="12.75">
      <c r="A110" s="150" t="s">
        <v>645</v>
      </c>
      <c r="B110" s="150" t="s">
        <v>963</v>
      </c>
      <c r="C110" s="217" t="s">
        <v>968</v>
      </c>
      <c r="D110" s="215">
        <v>36.47</v>
      </c>
      <c r="E110" s="215">
        <f t="shared" si="23"/>
        <v>18.235</v>
      </c>
      <c r="F110" s="179"/>
      <c r="G110" s="180"/>
    </row>
    <row r="111" spans="1:8" ht="12.75">
      <c r="A111" s="150" t="s">
        <v>645</v>
      </c>
      <c r="B111" s="150" t="s">
        <v>963</v>
      </c>
      <c r="C111" s="217" t="s">
        <v>968</v>
      </c>
      <c r="D111" s="215">
        <v>17.98</v>
      </c>
      <c r="E111" s="215">
        <f t="shared" si="23"/>
        <v>8.99</v>
      </c>
      <c r="F111" s="179"/>
      <c r="G111" s="180"/>
      <c r="H111" s="216"/>
    </row>
    <row r="112" spans="1:8" ht="12.75">
      <c r="A112" s="150" t="s">
        <v>645</v>
      </c>
      <c r="B112" s="150" t="s">
        <v>963</v>
      </c>
      <c r="C112" s="217" t="s">
        <v>833</v>
      </c>
      <c r="D112" s="215">
        <v>170.25</v>
      </c>
      <c r="E112" s="215">
        <f t="shared" si="23"/>
        <v>85.125</v>
      </c>
      <c r="F112" s="179"/>
      <c r="G112" s="180"/>
      <c r="H112" s="216"/>
    </row>
    <row r="113" spans="1:8" ht="12.75">
      <c r="A113" s="150" t="s">
        <v>645</v>
      </c>
      <c r="B113" s="150" t="s">
        <v>963</v>
      </c>
      <c r="C113" s="217" t="s">
        <v>17</v>
      </c>
      <c r="D113" s="215">
        <v>181.73</v>
      </c>
      <c r="E113" s="215">
        <f t="shared" si="23"/>
        <v>90.865</v>
      </c>
      <c r="F113" s="179"/>
      <c r="G113" s="180"/>
      <c r="H113" s="216"/>
    </row>
    <row r="114" spans="1:7" ht="12.75">
      <c r="A114" s="150" t="s">
        <v>645</v>
      </c>
      <c r="B114" s="150" t="s">
        <v>963</v>
      </c>
      <c r="C114" s="217" t="s">
        <v>326</v>
      </c>
      <c r="D114" s="215">
        <v>25.22</v>
      </c>
      <c r="E114" s="215">
        <f aca="true" t="shared" si="24" ref="E114:E121">D114*2</f>
        <v>50.44</v>
      </c>
      <c r="F114" s="179"/>
      <c r="G114" s="180"/>
    </row>
    <row r="115" spans="1:7" ht="12.75">
      <c r="A115" s="150" t="s">
        <v>645</v>
      </c>
      <c r="B115" s="150" t="s">
        <v>963</v>
      </c>
      <c r="C115" s="217" t="s">
        <v>328</v>
      </c>
      <c r="D115" s="215">
        <v>25.22</v>
      </c>
      <c r="E115" s="215">
        <f t="shared" si="24"/>
        <v>50.44</v>
      </c>
      <c r="F115" s="179"/>
      <c r="G115" s="180"/>
    </row>
    <row r="116" spans="1:7" ht="12.75">
      <c r="A116" s="150" t="s">
        <v>645</v>
      </c>
      <c r="B116" s="150" t="s">
        <v>969</v>
      </c>
      <c r="C116" s="217" t="s">
        <v>71</v>
      </c>
      <c r="D116" s="215">
        <v>78.32</v>
      </c>
      <c r="E116" s="215">
        <f t="shared" si="24"/>
        <v>156.64</v>
      </c>
      <c r="F116" s="179"/>
      <c r="G116" s="180"/>
    </row>
    <row r="117" spans="1:7" ht="12.75">
      <c r="A117" s="150" t="s">
        <v>645</v>
      </c>
      <c r="B117" s="150" t="s">
        <v>969</v>
      </c>
      <c r="C117" s="217" t="s">
        <v>71</v>
      </c>
      <c r="D117" s="215">
        <v>78.32</v>
      </c>
      <c r="E117" s="215">
        <f t="shared" si="24"/>
        <v>156.64</v>
      </c>
      <c r="F117" s="179"/>
      <c r="G117" s="180"/>
    </row>
    <row r="118" spans="1:7" ht="12.75">
      <c r="A118" s="150" t="s">
        <v>645</v>
      </c>
      <c r="B118" s="150" t="s">
        <v>969</v>
      </c>
      <c r="C118" s="217" t="s">
        <v>71</v>
      </c>
      <c r="D118" s="215">
        <v>78.32</v>
      </c>
      <c r="E118" s="215">
        <f t="shared" si="24"/>
        <v>156.64</v>
      </c>
      <c r="F118" s="179"/>
      <c r="G118" s="180"/>
    </row>
    <row r="119" spans="1:7" ht="12.75">
      <c r="A119" s="150" t="s">
        <v>645</v>
      </c>
      <c r="B119" s="150" t="s">
        <v>969</v>
      </c>
      <c r="C119" s="217" t="s">
        <v>71</v>
      </c>
      <c r="D119" s="215">
        <v>78.32</v>
      </c>
      <c r="E119" s="215">
        <f t="shared" si="24"/>
        <v>156.64</v>
      </c>
      <c r="F119" s="179"/>
      <c r="G119" s="180"/>
    </row>
    <row r="120" spans="1:7" ht="12.75">
      <c r="A120" s="150" t="s">
        <v>645</v>
      </c>
      <c r="B120" s="150" t="s">
        <v>969</v>
      </c>
      <c r="C120" s="217" t="s">
        <v>71</v>
      </c>
      <c r="D120" s="215">
        <v>78.32</v>
      </c>
      <c r="E120" s="215">
        <f t="shared" si="24"/>
        <v>156.64</v>
      </c>
      <c r="F120" s="179"/>
      <c r="G120" s="180"/>
    </row>
    <row r="121" spans="1:7" ht="12.75">
      <c r="A121" s="150" t="s">
        <v>645</v>
      </c>
      <c r="B121" s="150" t="s">
        <v>969</v>
      </c>
      <c r="C121" s="217" t="s">
        <v>17</v>
      </c>
      <c r="D121" s="215">
        <v>150.23</v>
      </c>
      <c r="E121" s="215">
        <f t="shared" si="24"/>
        <v>300.46</v>
      </c>
      <c r="F121" s="179"/>
      <c r="G121" s="180"/>
    </row>
    <row r="122" spans="1:7" ht="25.5">
      <c r="A122" s="195" t="s">
        <v>970</v>
      </c>
      <c r="B122" s="161" t="s">
        <v>37</v>
      </c>
      <c r="C122" s="161" t="s">
        <v>11</v>
      </c>
      <c r="D122" s="178">
        <v>28.54</v>
      </c>
      <c r="E122" s="215">
        <f aca="true" t="shared" si="25" ref="E122:E129">D122*1/2</f>
        <v>14.27</v>
      </c>
      <c r="F122" s="179"/>
      <c r="G122" s="180"/>
    </row>
    <row r="123" spans="1:7" ht="25.5">
      <c r="A123" s="195" t="s">
        <v>970</v>
      </c>
      <c r="B123" s="161" t="s">
        <v>37</v>
      </c>
      <c r="C123" s="161" t="s">
        <v>12</v>
      </c>
      <c r="D123" s="178">
        <v>28.54</v>
      </c>
      <c r="E123" s="215">
        <f t="shared" si="25"/>
        <v>14.27</v>
      </c>
      <c r="F123" s="179"/>
      <c r="G123" s="180"/>
    </row>
    <row r="124" spans="1:7" ht="25.5">
      <c r="A124" s="195" t="s">
        <v>970</v>
      </c>
      <c r="B124" s="161" t="s">
        <v>37</v>
      </c>
      <c r="C124" s="161" t="s">
        <v>13</v>
      </c>
      <c r="D124" s="178">
        <v>28.54</v>
      </c>
      <c r="E124" s="215">
        <f t="shared" si="25"/>
        <v>14.27</v>
      </c>
      <c r="F124" s="179"/>
      <c r="G124" s="180"/>
    </row>
    <row r="125" spans="1:7" ht="25.5">
      <c r="A125" s="195" t="s">
        <v>970</v>
      </c>
      <c r="B125" s="161" t="s">
        <v>37</v>
      </c>
      <c r="C125" s="161" t="s">
        <v>14</v>
      </c>
      <c r="D125" s="178">
        <v>28.54</v>
      </c>
      <c r="E125" s="215">
        <f t="shared" si="25"/>
        <v>14.27</v>
      </c>
      <c r="F125" s="179"/>
      <c r="G125" s="180"/>
    </row>
    <row r="126" spans="1:7" ht="25.5">
      <c r="A126" s="195" t="s">
        <v>970</v>
      </c>
      <c r="B126" s="161" t="s">
        <v>37</v>
      </c>
      <c r="C126" s="161" t="s">
        <v>15</v>
      </c>
      <c r="D126" s="178">
        <v>28.54</v>
      </c>
      <c r="E126" s="215">
        <f t="shared" si="25"/>
        <v>14.27</v>
      </c>
      <c r="F126" s="179"/>
      <c r="G126" s="180"/>
    </row>
    <row r="127" spans="1:7" ht="25.5">
      <c r="A127" s="195" t="s">
        <v>970</v>
      </c>
      <c r="B127" s="161" t="s">
        <v>37</v>
      </c>
      <c r="C127" s="161" t="s">
        <v>16</v>
      </c>
      <c r="D127" s="178">
        <v>28.54</v>
      </c>
      <c r="E127" s="215">
        <f t="shared" si="25"/>
        <v>14.27</v>
      </c>
      <c r="F127" s="179"/>
      <c r="G127" s="180"/>
    </row>
    <row r="128" spans="1:7" ht="25.5">
      <c r="A128" s="195" t="s">
        <v>970</v>
      </c>
      <c r="B128" s="161" t="s">
        <v>37</v>
      </c>
      <c r="C128" s="161" t="s">
        <v>45</v>
      </c>
      <c r="D128" s="178">
        <v>28.54</v>
      </c>
      <c r="E128" s="215">
        <f t="shared" si="25"/>
        <v>14.27</v>
      </c>
      <c r="F128" s="179"/>
      <c r="G128" s="180"/>
    </row>
    <row r="129" spans="1:7" ht="25.5">
      <c r="A129" s="195" t="s">
        <v>970</v>
      </c>
      <c r="B129" s="161" t="s">
        <v>37</v>
      </c>
      <c r="C129" s="161" t="s">
        <v>215</v>
      </c>
      <c r="D129" s="178">
        <v>28.54</v>
      </c>
      <c r="E129" s="215">
        <f t="shared" si="25"/>
        <v>14.27</v>
      </c>
      <c r="F129" s="179"/>
      <c r="G129" s="180"/>
    </row>
    <row r="130" spans="1:7" ht="25.5">
      <c r="A130" s="195" t="s">
        <v>970</v>
      </c>
      <c r="B130" s="161" t="s">
        <v>37</v>
      </c>
      <c r="C130" s="161" t="s">
        <v>511</v>
      </c>
      <c r="D130" s="178">
        <v>27.79</v>
      </c>
      <c r="E130" s="215">
        <f aca="true" t="shared" si="26" ref="E130:E131">D130*1</f>
        <v>27.79</v>
      </c>
      <c r="F130" s="179"/>
      <c r="G130" s="180"/>
    </row>
    <row r="131" spans="1:7" ht="25.5">
      <c r="A131" s="195" t="s">
        <v>970</v>
      </c>
      <c r="B131" s="161" t="s">
        <v>37</v>
      </c>
      <c r="C131" s="161" t="s">
        <v>512</v>
      </c>
      <c r="D131" s="178">
        <v>27.79</v>
      </c>
      <c r="E131" s="215">
        <f t="shared" si="26"/>
        <v>27.79</v>
      </c>
      <c r="F131" s="179"/>
      <c r="G131" s="180"/>
    </row>
    <row r="132" spans="1:7" ht="25.5">
      <c r="A132" s="195" t="s">
        <v>970</v>
      </c>
      <c r="B132" s="161" t="s">
        <v>37</v>
      </c>
      <c r="C132" s="161" t="s">
        <v>971</v>
      </c>
      <c r="D132" s="178">
        <v>38.37</v>
      </c>
      <c r="E132" s="215">
        <f aca="true" t="shared" si="27" ref="E132:E134">D132*1/2</f>
        <v>19.185</v>
      </c>
      <c r="F132" s="179"/>
      <c r="G132" s="180"/>
    </row>
    <row r="133" spans="1:7" ht="25.5">
      <c r="A133" s="195" t="s">
        <v>970</v>
      </c>
      <c r="B133" s="161" t="s">
        <v>37</v>
      </c>
      <c r="C133" s="161" t="s">
        <v>972</v>
      </c>
      <c r="D133" s="178">
        <v>42.94</v>
      </c>
      <c r="E133" s="215">
        <f t="shared" si="27"/>
        <v>21.47</v>
      </c>
      <c r="F133" s="179"/>
      <c r="G133" s="180"/>
    </row>
    <row r="134" spans="1:7" ht="25.5">
      <c r="A134" s="195" t="s">
        <v>970</v>
      </c>
      <c r="B134" s="161" t="s">
        <v>37</v>
      </c>
      <c r="C134" s="161" t="s">
        <v>17</v>
      </c>
      <c r="D134" s="178">
        <v>104.55</v>
      </c>
      <c r="E134" s="215">
        <f t="shared" si="27"/>
        <v>52.275</v>
      </c>
      <c r="F134" s="179"/>
      <c r="G134" s="180"/>
    </row>
    <row r="137" spans="1:7" ht="12.75">
      <c r="A137" s="218"/>
      <c r="B137" s="218"/>
      <c r="C137" s="218"/>
      <c r="D137" s="218"/>
      <c r="E137" s="218"/>
      <c r="F137" s="218"/>
      <c r="G137" s="218"/>
    </row>
    <row r="138" spans="2:3" s="200" customFormat="1" ht="12.75">
      <c r="B138" s="219"/>
      <c r="C138" s="219"/>
    </row>
    <row r="139" spans="1:4" s="200" customFormat="1" ht="12.75">
      <c r="A139" s="203"/>
      <c r="B139" s="203"/>
      <c r="C139" s="10"/>
      <c r="D139" s="220"/>
    </row>
    <row r="140" spans="1:4" s="200" customFormat="1" ht="12.75">
      <c r="A140" s="50"/>
      <c r="B140" s="50"/>
      <c r="C140" s="60"/>
      <c r="D140" s="178"/>
    </row>
    <row r="141" spans="1:4" s="200" customFormat="1" ht="12.75">
      <c r="A141" s="50"/>
      <c r="B141" s="50"/>
      <c r="C141" s="60"/>
      <c r="D141" s="178"/>
    </row>
    <row r="142" spans="1:4" s="200" customFormat="1" ht="12.75">
      <c r="A142" s="50"/>
      <c r="B142" s="50"/>
      <c r="C142" s="60"/>
      <c r="D142" s="178"/>
    </row>
  </sheetData>
  <sheetProtection selectLockedCells="1" selectUnlockedCells="1"/>
  <autoFilter ref="A3:G3"/>
  <mergeCells count="1">
    <mergeCell ref="I4:J4"/>
  </mergeCells>
  <printOptions horizontalCentered="1"/>
  <pageMargins left="0.5118055555555555" right="0.5118055555555555" top="0.5902777777777778" bottom="0.5902777777777778" header="0.5118055555555555" footer="0.5118055555555555"/>
  <pageSetup horizontalDpi="300" verticalDpi="300" orientation="portrait" paperSize="9"/>
  <legacyDrawing r:id="rId2"/>
</worksheet>
</file>

<file path=xl/worksheets/sheet9.xml><?xml version="1.0" encoding="utf-8"?>
<worksheet xmlns="http://schemas.openxmlformats.org/spreadsheetml/2006/main" xmlns:r="http://schemas.openxmlformats.org/officeDocument/2006/relationships">
  <sheetPr>
    <tabColor indexed="53"/>
  </sheetPr>
  <dimension ref="A1:J161"/>
  <sheetViews>
    <sheetView zoomScale="130" zoomScaleNormal="130" workbookViewId="0" topLeftCell="A1">
      <selection activeCell="F11" sqref="F11"/>
    </sheetView>
  </sheetViews>
  <sheetFormatPr defaultColWidth="8.00390625" defaultRowHeight="14.25"/>
  <cols>
    <col min="1" max="1" width="24.00390625" style="66" customWidth="1"/>
    <col min="2" max="2" width="11.625" style="66" customWidth="1"/>
    <col min="3" max="3" width="20.125" style="66" customWidth="1"/>
    <col min="4" max="4" width="12.50390625" style="66" customWidth="1"/>
    <col min="5" max="5" width="9.00390625" style="66" hidden="1" customWidth="1"/>
    <col min="6" max="6" width="23.00390625" style="66" customWidth="1"/>
    <col min="7" max="7" width="23.875" style="221" customWidth="1"/>
    <col min="8" max="8" width="9.25390625" style="66" customWidth="1"/>
    <col min="9" max="9" width="18.125" style="66" customWidth="1"/>
    <col min="10" max="16384" width="9.00390625" style="66" customWidth="1"/>
  </cols>
  <sheetData>
    <row r="1" spans="1:7" ht="12.75">
      <c r="A1" s="144" t="s">
        <v>973</v>
      </c>
      <c r="B1" s="144"/>
      <c r="C1" s="144"/>
      <c r="D1" s="222"/>
      <c r="E1" s="222"/>
      <c r="F1" s="222"/>
      <c r="G1" s="222"/>
    </row>
    <row r="3" spans="1:7" ht="38.25">
      <c r="A3" s="57" t="s">
        <v>1</v>
      </c>
      <c r="B3" s="57" t="s">
        <v>2</v>
      </c>
      <c r="C3" s="57" t="s">
        <v>3</v>
      </c>
      <c r="D3" s="223" t="s">
        <v>4</v>
      </c>
      <c r="E3" s="57" t="s">
        <v>543</v>
      </c>
      <c r="F3" s="159" t="s">
        <v>6</v>
      </c>
      <c r="G3" s="160" t="s">
        <v>7</v>
      </c>
    </row>
    <row r="4" spans="1:10" ht="12.75" customHeight="1">
      <c r="A4" s="224" t="s">
        <v>974</v>
      </c>
      <c r="B4" s="224" t="s">
        <v>626</v>
      </c>
      <c r="C4" s="224" t="s">
        <v>975</v>
      </c>
      <c r="D4" s="225">
        <v>11.28</v>
      </c>
      <c r="E4" s="226">
        <f aca="true" t="shared" si="0" ref="E4:E12">D4*1/2</f>
        <v>5.64</v>
      </c>
      <c r="F4" s="227"/>
      <c r="G4" s="228"/>
      <c r="I4" s="76"/>
      <c r="J4" s="76"/>
    </row>
    <row r="5" spans="1:10" ht="12.75">
      <c r="A5" s="224" t="s">
        <v>974</v>
      </c>
      <c r="B5" s="224" t="s">
        <v>626</v>
      </c>
      <c r="C5" s="229" t="s">
        <v>976</v>
      </c>
      <c r="D5" s="230">
        <v>14.15</v>
      </c>
      <c r="E5" s="231">
        <f t="shared" si="0"/>
        <v>7.075</v>
      </c>
      <c r="F5" s="227"/>
      <c r="G5" s="232"/>
      <c r="I5" s="76"/>
      <c r="J5" s="77"/>
    </row>
    <row r="6" spans="1:10" ht="12.75">
      <c r="A6" s="224" t="s">
        <v>974</v>
      </c>
      <c r="B6" s="224" t="s">
        <v>626</v>
      </c>
      <c r="C6" s="229" t="s">
        <v>977</v>
      </c>
      <c r="D6" s="230">
        <v>11.74</v>
      </c>
      <c r="E6" s="231">
        <f t="shared" si="0"/>
        <v>5.87</v>
      </c>
      <c r="F6" s="227"/>
      <c r="G6" s="232"/>
      <c r="I6" s="78"/>
      <c r="J6" s="79"/>
    </row>
    <row r="7" spans="1:10" ht="12.75">
      <c r="A7" s="224" t="s">
        <v>974</v>
      </c>
      <c r="B7" s="224" t="s">
        <v>626</v>
      </c>
      <c r="C7" s="229" t="s">
        <v>978</v>
      </c>
      <c r="D7" s="230">
        <v>8.36</v>
      </c>
      <c r="E7" s="231">
        <f t="shared" si="0"/>
        <v>4.18</v>
      </c>
      <c r="F7" s="227"/>
      <c r="G7" s="232"/>
      <c r="I7" s="78"/>
      <c r="J7" s="79"/>
    </row>
    <row r="8" spans="1:10" ht="12.75">
      <c r="A8" s="224" t="s">
        <v>974</v>
      </c>
      <c r="B8" s="224" t="s">
        <v>626</v>
      </c>
      <c r="C8" s="229" t="s">
        <v>979</v>
      </c>
      <c r="D8" s="230">
        <v>6.75</v>
      </c>
      <c r="E8" s="231">
        <f t="shared" si="0"/>
        <v>3.375</v>
      </c>
      <c r="F8" s="227"/>
      <c r="G8" s="232"/>
      <c r="I8" s="78"/>
      <c r="J8" s="79"/>
    </row>
    <row r="9" spans="1:10" ht="12.75">
      <c r="A9" s="224" t="s">
        <v>974</v>
      </c>
      <c r="B9" s="224" t="s">
        <v>626</v>
      </c>
      <c r="C9" s="229" t="s">
        <v>980</v>
      </c>
      <c r="D9" s="230">
        <v>4.31</v>
      </c>
      <c r="E9" s="231">
        <f t="shared" si="0"/>
        <v>2.155</v>
      </c>
      <c r="F9" s="227"/>
      <c r="G9" s="232"/>
      <c r="I9" s="80"/>
      <c r="J9" s="79"/>
    </row>
    <row r="10" spans="1:10" ht="12.75">
      <c r="A10" s="224" t="s">
        <v>974</v>
      </c>
      <c r="B10" s="224" t="s">
        <v>626</v>
      </c>
      <c r="C10" s="229" t="s">
        <v>67</v>
      </c>
      <c r="D10" s="230">
        <v>2.03</v>
      </c>
      <c r="E10" s="231">
        <f t="shared" si="0"/>
        <v>1.015</v>
      </c>
      <c r="F10" s="227"/>
      <c r="G10" s="232"/>
      <c r="I10" s="233"/>
      <c r="J10" s="79"/>
    </row>
    <row r="11" spans="1:7" ht="12.75">
      <c r="A11" s="224" t="s">
        <v>974</v>
      </c>
      <c r="B11" s="224" t="s">
        <v>626</v>
      </c>
      <c r="C11" s="229" t="s">
        <v>323</v>
      </c>
      <c r="D11" s="230">
        <v>4.73</v>
      </c>
      <c r="E11" s="231">
        <f t="shared" si="0"/>
        <v>2.365</v>
      </c>
      <c r="F11" s="227"/>
      <c r="G11" s="232"/>
    </row>
    <row r="12" spans="1:7" ht="12.75">
      <c r="A12" s="224" t="s">
        <v>974</v>
      </c>
      <c r="B12" s="224" t="s">
        <v>626</v>
      </c>
      <c r="C12" s="229" t="s">
        <v>323</v>
      </c>
      <c r="D12" s="230">
        <v>4.54</v>
      </c>
      <c r="E12" s="231">
        <f t="shared" si="0"/>
        <v>2.27</v>
      </c>
      <c r="F12" s="227"/>
      <c r="G12" s="232"/>
    </row>
    <row r="13" spans="1:7" ht="12.75">
      <c r="A13" s="224" t="s">
        <v>974</v>
      </c>
      <c r="B13" s="224" t="s">
        <v>626</v>
      </c>
      <c r="C13" s="229" t="s">
        <v>20</v>
      </c>
      <c r="D13" s="230">
        <v>3.36</v>
      </c>
      <c r="E13" s="231">
        <f>D13*1</f>
        <v>3.36</v>
      </c>
      <c r="F13" s="227"/>
      <c r="G13" s="232"/>
    </row>
    <row r="14" spans="1:7" ht="25.5">
      <c r="A14" s="229" t="s">
        <v>981</v>
      </c>
      <c r="B14" s="229" t="s">
        <v>637</v>
      </c>
      <c r="C14" s="229" t="s">
        <v>982</v>
      </c>
      <c r="D14" s="230">
        <v>31.88</v>
      </c>
      <c r="E14" s="231">
        <f aca="true" t="shared" si="1" ref="E14:E22">D14*1/2</f>
        <v>15.94</v>
      </c>
      <c r="F14" s="227"/>
      <c r="G14" s="232"/>
    </row>
    <row r="15" spans="1:7" ht="25.5">
      <c r="A15" s="229" t="s">
        <v>981</v>
      </c>
      <c r="B15" s="229" t="s">
        <v>637</v>
      </c>
      <c r="C15" s="229" t="s">
        <v>983</v>
      </c>
      <c r="D15" s="230">
        <v>5.63</v>
      </c>
      <c r="E15" s="231">
        <f t="shared" si="1"/>
        <v>2.815</v>
      </c>
      <c r="F15" s="227"/>
      <c r="G15" s="232"/>
    </row>
    <row r="16" spans="1:7" ht="25.5">
      <c r="A16" s="229" t="s">
        <v>981</v>
      </c>
      <c r="B16" s="229" t="s">
        <v>637</v>
      </c>
      <c r="C16" s="229" t="s">
        <v>984</v>
      </c>
      <c r="D16" s="230">
        <v>12.95</v>
      </c>
      <c r="E16" s="231">
        <f t="shared" si="1"/>
        <v>6.475</v>
      </c>
      <c r="F16" s="227"/>
      <c r="G16" s="232"/>
    </row>
    <row r="17" spans="1:7" ht="25.5">
      <c r="A17" s="229" t="s">
        <v>981</v>
      </c>
      <c r="B17" s="229" t="s">
        <v>637</v>
      </c>
      <c r="C17" s="229" t="s">
        <v>985</v>
      </c>
      <c r="D17" s="230">
        <v>22.44</v>
      </c>
      <c r="E17" s="231">
        <f t="shared" si="1"/>
        <v>11.22</v>
      </c>
      <c r="F17" s="227"/>
      <c r="G17" s="232"/>
    </row>
    <row r="18" spans="1:7" ht="25.5">
      <c r="A18" s="229" t="s">
        <v>981</v>
      </c>
      <c r="B18" s="229" t="s">
        <v>637</v>
      </c>
      <c r="C18" s="229" t="s">
        <v>668</v>
      </c>
      <c r="D18" s="230">
        <v>10.8</v>
      </c>
      <c r="E18" s="231">
        <f t="shared" si="1"/>
        <v>5.4</v>
      </c>
      <c r="F18" s="227"/>
      <c r="G18" s="232"/>
    </row>
    <row r="19" spans="1:7" ht="25.5">
      <c r="A19" s="229" t="s">
        <v>981</v>
      </c>
      <c r="B19" s="229" t="s">
        <v>637</v>
      </c>
      <c r="C19" s="229" t="s">
        <v>986</v>
      </c>
      <c r="D19" s="230">
        <v>10.8</v>
      </c>
      <c r="E19" s="231">
        <f t="shared" si="1"/>
        <v>5.4</v>
      </c>
      <c r="F19" s="227"/>
      <c r="G19" s="232"/>
    </row>
    <row r="20" spans="1:7" ht="25.5">
      <c r="A20" s="229" t="s">
        <v>981</v>
      </c>
      <c r="B20" s="229" t="s">
        <v>637</v>
      </c>
      <c r="C20" s="229" t="s">
        <v>987</v>
      </c>
      <c r="D20" s="230">
        <v>22.44</v>
      </c>
      <c r="E20" s="231">
        <f t="shared" si="1"/>
        <v>11.22</v>
      </c>
      <c r="F20" s="227"/>
      <c r="G20" s="232"/>
    </row>
    <row r="21" spans="1:7" ht="25.5">
      <c r="A21" s="229" t="s">
        <v>981</v>
      </c>
      <c r="B21" s="229" t="s">
        <v>637</v>
      </c>
      <c r="C21" s="229" t="s">
        <v>661</v>
      </c>
      <c r="D21" s="230">
        <v>22.13</v>
      </c>
      <c r="E21" s="231">
        <f t="shared" si="1"/>
        <v>11.065</v>
      </c>
      <c r="F21" s="227"/>
      <c r="G21" s="232"/>
    </row>
    <row r="22" spans="1:7" ht="25.5">
      <c r="A22" s="229" t="s">
        <v>981</v>
      </c>
      <c r="B22" s="229" t="s">
        <v>637</v>
      </c>
      <c r="C22" s="229" t="s">
        <v>844</v>
      </c>
      <c r="D22" s="230">
        <v>76.07</v>
      </c>
      <c r="E22" s="231">
        <f t="shared" si="1"/>
        <v>38.035</v>
      </c>
      <c r="F22" s="227"/>
      <c r="G22" s="232"/>
    </row>
    <row r="23" spans="1:7" ht="25.5">
      <c r="A23" s="229" t="s">
        <v>981</v>
      </c>
      <c r="B23" s="229" t="s">
        <v>637</v>
      </c>
      <c r="C23" s="229" t="s">
        <v>117</v>
      </c>
      <c r="D23" s="230">
        <v>121.54</v>
      </c>
      <c r="E23" s="231">
        <f>D23*1</f>
        <v>121.54</v>
      </c>
      <c r="F23" s="227"/>
      <c r="G23" s="232"/>
    </row>
    <row r="24" spans="1:7" ht="25.5">
      <c r="A24" s="229" t="s">
        <v>981</v>
      </c>
      <c r="B24" s="229" t="s">
        <v>637</v>
      </c>
      <c r="C24" s="229" t="s">
        <v>988</v>
      </c>
      <c r="D24" s="230">
        <v>5.9</v>
      </c>
      <c r="E24" s="231">
        <f>D24*1/2</f>
        <v>2.95</v>
      </c>
      <c r="F24" s="227"/>
      <c r="G24" s="232"/>
    </row>
    <row r="25" spans="1:7" ht="25.5">
      <c r="A25" s="229" t="s">
        <v>981</v>
      </c>
      <c r="B25" s="229" t="s">
        <v>637</v>
      </c>
      <c r="C25" s="229" t="s">
        <v>989</v>
      </c>
      <c r="D25" s="230">
        <v>8.5</v>
      </c>
      <c r="E25" s="231">
        <f>D25*1</f>
        <v>8.5</v>
      </c>
      <c r="F25" s="227"/>
      <c r="G25" s="232"/>
    </row>
    <row r="26" spans="1:7" ht="25.5">
      <c r="A26" s="229" t="s">
        <v>981</v>
      </c>
      <c r="B26" s="229" t="s">
        <v>637</v>
      </c>
      <c r="C26" s="229" t="s">
        <v>990</v>
      </c>
      <c r="D26" s="230">
        <v>77.6</v>
      </c>
      <c r="E26" s="231">
        <f aca="true" t="shared" si="2" ref="E26:E27">D26*1/2</f>
        <v>38.8</v>
      </c>
      <c r="F26" s="227"/>
      <c r="G26" s="232"/>
    </row>
    <row r="27" spans="1:7" ht="25.5">
      <c r="A27" s="229" t="s">
        <v>981</v>
      </c>
      <c r="B27" s="229" t="s">
        <v>637</v>
      </c>
      <c r="C27" s="229" t="s">
        <v>991</v>
      </c>
      <c r="D27" s="230">
        <v>52.57</v>
      </c>
      <c r="E27" s="231">
        <f t="shared" si="2"/>
        <v>26.285</v>
      </c>
      <c r="F27" s="227"/>
      <c r="G27" s="232"/>
    </row>
    <row r="28" spans="1:7" ht="25.5">
      <c r="A28" s="229" t="s">
        <v>981</v>
      </c>
      <c r="B28" s="229" t="s">
        <v>637</v>
      </c>
      <c r="C28" s="229" t="s">
        <v>992</v>
      </c>
      <c r="D28" s="230">
        <v>64.96</v>
      </c>
      <c r="E28" s="231">
        <f aca="true" t="shared" si="3" ref="E28:E30">D28*1</f>
        <v>64.96</v>
      </c>
      <c r="F28" s="227"/>
      <c r="G28" s="232"/>
    </row>
    <row r="29" spans="1:7" ht="25.5">
      <c r="A29" s="229" t="s">
        <v>981</v>
      </c>
      <c r="B29" s="229" t="s">
        <v>637</v>
      </c>
      <c r="C29" s="229" t="s">
        <v>326</v>
      </c>
      <c r="D29" s="230">
        <v>5.86</v>
      </c>
      <c r="E29" s="231">
        <f t="shared" si="3"/>
        <v>5.86</v>
      </c>
      <c r="F29" s="227"/>
      <c r="G29" s="232"/>
    </row>
    <row r="30" spans="1:7" ht="25.5">
      <c r="A30" s="229" t="s">
        <v>981</v>
      </c>
      <c r="B30" s="229" t="s">
        <v>637</v>
      </c>
      <c r="C30" s="229" t="s">
        <v>328</v>
      </c>
      <c r="D30" s="230">
        <v>5.86</v>
      </c>
      <c r="E30" s="231">
        <f t="shared" si="3"/>
        <v>5.86</v>
      </c>
      <c r="F30" s="227"/>
      <c r="G30" s="232"/>
    </row>
    <row r="31" spans="1:7" ht="25.5">
      <c r="A31" s="229" t="s">
        <v>981</v>
      </c>
      <c r="B31" s="229" t="s">
        <v>637</v>
      </c>
      <c r="C31" s="229" t="s">
        <v>993</v>
      </c>
      <c r="D31" s="230">
        <v>2.94</v>
      </c>
      <c r="E31" s="231">
        <f>D31*1/30</f>
        <v>0.098</v>
      </c>
      <c r="F31" s="227"/>
      <c r="G31" s="232"/>
    </row>
    <row r="32" spans="1:7" ht="25.5">
      <c r="A32" s="229" t="s">
        <v>981</v>
      </c>
      <c r="B32" s="229" t="s">
        <v>637</v>
      </c>
      <c r="C32" s="229" t="s">
        <v>205</v>
      </c>
      <c r="D32" s="230">
        <v>4.68</v>
      </c>
      <c r="E32" s="231">
        <f aca="true" t="shared" si="4" ref="E32:E34">D32*1</f>
        <v>4.68</v>
      </c>
      <c r="F32" s="227"/>
      <c r="G32" s="232"/>
    </row>
    <row r="33" spans="1:7" ht="25.5">
      <c r="A33" s="229" t="s">
        <v>981</v>
      </c>
      <c r="B33" s="229" t="s">
        <v>637</v>
      </c>
      <c r="C33" s="229" t="s">
        <v>328</v>
      </c>
      <c r="D33" s="230">
        <v>2.36</v>
      </c>
      <c r="E33" s="231">
        <f t="shared" si="4"/>
        <v>2.36</v>
      </c>
      <c r="F33" s="227"/>
      <c r="G33" s="232"/>
    </row>
    <row r="34" spans="1:7" ht="25.5">
      <c r="A34" s="229" t="s">
        <v>981</v>
      </c>
      <c r="B34" s="229" t="s">
        <v>637</v>
      </c>
      <c r="C34" s="229" t="s">
        <v>326</v>
      </c>
      <c r="D34" s="230">
        <v>2.36</v>
      </c>
      <c r="E34" s="231">
        <f t="shared" si="4"/>
        <v>2.36</v>
      </c>
      <c r="F34" s="227"/>
      <c r="G34" s="232"/>
    </row>
    <row r="35" spans="1:7" ht="25.5">
      <c r="A35" s="229" t="s">
        <v>981</v>
      </c>
      <c r="B35" s="229" t="s">
        <v>637</v>
      </c>
      <c r="C35" s="229" t="s">
        <v>994</v>
      </c>
      <c r="D35" s="230">
        <v>4.71</v>
      </c>
      <c r="E35" s="231">
        <f>D35*1/2</f>
        <v>2.355</v>
      </c>
      <c r="F35" s="227"/>
      <c r="G35" s="232"/>
    </row>
    <row r="36" spans="1:7" ht="25.5">
      <c r="A36" s="229" t="s">
        <v>995</v>
      </c>
      <c r="B36" s="229" t="s">
        <v>535</v>
      </c>
      <c r="C36" s="229" t="s">
        <v>11</v>
      </c>
      <c r="D36" s="230">
        <v>55.87</v>
      </c>
      <c r="E36" s="231">
        <f aca="true" t="shared" si="5" ref="E36:E41">D36*2</f>
        <v>111.74</v>
      </c>
      <c r="F36" s="227"/>
      <c r="G36" s="232"/>
    </row>
    <row r="37" spans="1:7" ht="25.5">
      <c r="A37" s="229" t="s">
        <v>995</v>
      </c>
      <c r="B37" s="229" t="s">
        <v>535</v>
      </c>
      <c r="C37" s="229" t="s">
        <v>12</v>
      </c>
      <c r="D37" s="230">
        <v>55.11</v>
      </c>
      <c r="E37" s="231">
        <f t="shared" si="5"/>
        <v>110.22</v>
      </c>
      <c r="F37" s="227"/>
      <c r="G37" s="232"/>
    </row>
    <row r="38" spans="1:7" ht="25.5">
      <c r="A38" s="229" t="s">
        <v>995</v>
      </c>
      <c r="B38" s="229" t="s">
        <v>535</v>
      </c>
      <c r="C38" s="229" t="s">
        <v>13</v>
      </c>
      <c r="D38" s="230">
        <v>54.73</v>
      </c>
      <c r="E38" s="231">
        <f t="shared" si="5"/>
        <v>109.46</v>
      </c>
      <c r="F38" s="227"/>
      <c r="G38" s="232"/>
    </row>
    <row r="39" spans="1:7" ht="25.5">
      <c r="A39" s="229" t="s">
        <v>995</v>
      </c>
      <c r="B39" s="229" t="s">
        <v>535</v>
      </c>
      <c r="C39" s="229" t="s">
        <v>14</v>
      </c>
      <c r="D39" s="230">
        <v>54.73</v>
      </c>
      <c r="E39" s="231">
        <f t="shared" si="5"/>
        <v>109.46</v>
      </c>
      <c r="F39" s="227"/>
      <c r="G39" s="232"/>
    </row>
    <row r="40" spans="1:7" ht="25.5">
      <c r="A40" s="229" t="s">
        <v>995</v>
      </c>
      <c r="B40" s="229" t="s">
        <v>535</v>
      </c>
      <c r="C40" s="229" t="s">
        <v>15</v>
      </c>
      <c r="D40" s="230">
        <v>54.36</v>
      </c>
      <c r="E40" s="231">
        <f t="shared" si="5"/>
        <v>108.72</v>
      </c>
      <c r="F40" s="227"/>
      <c r="G40" s="232"/>
    </row>
    <row r="41" spans="1:7" ht="25.5">
      <c r="A41" s="229" t="s">
        <v>995</v>
      </c>
      <c r="B41" s="229" t="s">
        <v>535</v>
      </c>
      <c r="C41" s="229" t="s">
        <v>996</v>
      </c>
      <c r="D41" s="230">
        <v>99.75</v>
      </c>
      <c r="E41" s="231">
        <f t="shared" si="5"/>
        <v>199.5</v>
      </c>
      <c r="F41" s="227"/>
      <c r="G41" s="232"/>
    </row>
    <row r="42" spans="1:7" ht="25.5">
      <c r="A42" s="229" t="s">
        <v>995</v>
      </c>
      <c r="B42" s="229" t="s">
        <v>535</v>
      </c>
      <c r="C42" s="229" t="s">
        <v>73</v>
      </c>
      <c r="D42" s="230">
        <v>8.87</v>
      </c>
      <c r="E42" s="231">
        <f aca="true" t="shared" si="6" ref="E42:E43">D42*1/2</f>
        <v>4.435</v>
      </c>
      <c r="F42" s="227"/>
      <c r="G42" s="232"/>
    </row>
    <row r="43" spans="1:7" ht="25.5">
      <c r="A43" s="229" t="s">
        <v>995</v>
      </c>
      <c r="B43" s="229" t="s">
        <v>535</v>
      </c>
      <c r="C43" s="229" t="s">
        <v>997</v>
      </c>
      <c r="D43" s="230">
        <v>2.73</v>
      </c>
      <c r="E43" s="231">
        <f t="shared" si="6"/>
        <v>1.365</v>
      </c>
      <c r="F43" s="227"/>
      <c r="G43" s="232"/>
    </row>
    <row r="44" spans="1:7" ht="25.5">
      <c r="A44" s="229" t="s">
        <v>995</v>
      </c>
      <c r="B44" s="229" t="s">
        <v>535</v>
      </c>
      <c r="C44" s="229" t="s">
        <v>998</v>
      </c>
      <c r="D44" s="230">
        <v>2.53</v>
      </c>
      <c r="E44" s="231">
        <f>D44*1/30</f>
        <v>0.08433333333333333</v>
      </c>
      <c r="F44" s="227"/>
      <c r="G44" s="232"/>
    </row>
    <row r="45" spans="1:7" ht="25.5">
      <c r="A45" s="229" t="s">
        <v>995</v>
      </c>
      <c r="B45" s="229" t="s">
        <v>535</v>
      </c>
      <c r="C45" s="229" t="s">
        <v>323</v>
      </c>
      <c r="D45" s="230">
        <v>3.02</v>
      </c>
      <c r="E45" s="231">
        <f aca="true" t="shared" si="7" ref="E45:E47">D45*2</f>
        <v>6.04</v>
      </c>
      <c r="F45" s="227"/>
      <c r="G45" s="232"/>
    </row>
    <row r="46" spans="1:7" ht="25.5">
      <c r="A46" s="229" t="s">
        <v>995</v>
      </c>
      <c r="B46" s="229" t="s">
        <v>535</v>
      </c>
      <c r="C46" s="229" t="s">
        <v>999</v>
      </c>
      <c r="D46" s="230">
        <v>15.98</v>
      </c>
      <c r="E46" s="231">
        <f t="shared" si="7"/>
        <v>31.96</v>
      </c>
      <c r="F46" s="227"/>
      <c r="G46" s="232"/>
    </row>
    <row r="47" spans="1:7" ht="25.5">
      <c r="A47" s="229" t="s">
        <v>995</v>
      </c>
      <c r="B47" s="229" t="s">
        <v>535</v>
      </c>
      <c r="C47" s="229" t="s">
        <v>1000</v>
      </c>
      <c r="D47" s="230">
        <v>61.54</v>
      </c>
      <c r="E47" s="231">
        <f t="shared" si="7"/>
        <v>123.08</v>
      </c>
      <c r="F47" s="227"/>
      <c r="G47" s="232"/>
    </row>
    <row r="48" spans="1:7" ht="25.5">
      <c r="A48" s="229" t="s">
        <v>995</v>
      </c>
      <c r="B48" s="229" t="s">
        <v>535</v>
      </c>
      <c r="C48" s="229" t="s">
        <v>1001</v>
      </c>
      <c r="D48" s="230">
        <v>50.58</v>
      </c>
      <c r="E48" s="231">
        <f aca="true" t="shared" si="8" ref="E48:E49">D48*1/2</f>
        <v>25.29</v>
      </c>
      <c r="F48" s="227"/>
      <c r="G48" s="232"/>
    </row>
    <row r="49" spans="1:7" ht="25.5">
      <c r="A49" s="229" t="s">
        <v>995</v>
      </c>
      <c r="B49" s="229" t="s">
        <v>535</v>
      </c>
      <c r="C49" s="229" t="s">
        <v>69</v>
      </c>
      <c r="D49" s="230">
        <v>114.76</v>
      </c>
      <c r="E49" s="231">
        <f t="shared" si="8"/>
        <v>57.38</v>
      </c>
      <c r="F49" s="227"/>
      <c r="G49" s="232"/>
    </row>
    <row r="50" spans="1:7" ht="25.5">
      <c r="A50" s="229" t="s">
        <v>995</v>
      </c>
      <c r="B50" s="229" t="s">
        <v>535</v>
      </c>
      <c r="C50" s="229" t="s">
        <v>1002</v>
      </c>
      <c r="D50" s="230">
        <v>5.06</v>
      </c>
      <c r="E50" s="231">
        <f>D50*1</f>
        <v>5.06</v>
      </c>
      <c r="F50" s="227"/>
      <c r="G50" s="232"/>
    </row>
    <row r="51" spans="1:7" ht="25.5">
      <c r="A51" s="229" t="s">
        <v>995</v>
      </c>
      <c r="B51" s="229" t="s">
        <v>535</v>
      </c>
      <c r="C51" s="229" t="s">
        <v>1003</v>
      </c>
      <c r="D51" s="230">
        <v>6.04</v>
      </c>
      <c r="E51" s="231">
        <f>D51*1/30</f>
        <v>0.20133333333333334</v>
      </c>
      <c r="F51" s="227"/>
      <c r="G51" s="232"/>
    </row>
    <row r="52" spans="1:7" ht="25.5">
      <c r="A52" s="229" t="s">
        <v>995</v>
      </c>
      <c r="B52" s="229" t="s">
        <v>535</v>
      </c>
      <c r="C52" s="234" t="s">
        <v>1004</v>
      </c>
      <c r="D52" s="235">
        <v>16.5</v>
      </c>
      <c r="E52" s="231">
        <f aca="true" t="shared" si="9" ref="E52:E63">D52*1/2</f>
        <v>8.25</v>
      </c>
      <c r="F52" s="227"/>
      <c r="G52" s="232"/>
    </row>
    <row r="53" spans="1:7" ht="12.75">
      <c r="A53" s="229" t="s">
        <v>1005</v>
      </c>
      <c r="B53" s="229" t="s">
        <v>523</v>
      </c>
      <c r="C53" s="234" t="s">
        <v>1006</v>
      </c>
      <c r="D53" s="235">
        <v>24.91</v>
      </c>
      <c r="E53" s="231">
        <f t="shared" si="9"/>
        <v>12.455</v>
      </c>
      <c r="F53" s="227"/>
      <c r="G53" s="232"/>
    </row>
    <row r="54" spans="1:7" ht="12.75">
      <c r="A54" s="229" t="s">
        <v>1005</v>
      </c>
      <c r="B54" s="229" t="s">
        <v>523</v>
      </c>
      <c r="C54" s="234" t="s">
        <v>72</v>
      </c>
      <c r="D54" s="235">
        <v>35.96</v>
      </c>
      <c r="E54" s="231">
        <f t="shared" si="9"/>
        <v>17.98</v>
      </c>
      <c r="F54" s="227"/>
      <c r="G54" s="232"/>
    </row>
    <row r="55" spans="1:7" ht="12.75">
      <c r="A55" s="229" t="s">
        <v>1005</v>
      </c>
      <c r="B55" s="229" t="s">
        <v>523</v>
      </c>
      <c r="C55" s="234" t="s">
        <v>145</v>
      </c>
      <c r="D55" s="235">
        <v>179.73</v>
      </c>
      <c r="E55" s="231">
        <f t="shared" si="9"/>
        <v>89.865</v>
      </c>
      <c r="F55" s="227"/>
      <c r="G55" s="152"/>
    </row>
    <row r="56" spans="1:7" ht="12.75">
      <c r="A56" s="234" t="s">
        <v>1007</v>
      </c>
      <c r="B56" s="234" t="s">
        <v>539</v>
      </c>
      <c r="C56" s="234" t="s">
        <v>1006</v>
      </c>
      <c r="D56" s="235">
        <v>24.86</v>
      </c>
      <c r="E56" s="231">
        <f t="shared" si="9"/>
        <v>12.43</v>
      </c>
      <c r="F56" s="227"/>
      <c r="G56" s="232"/>
    </row>
    <row r="57" spans="1:7" ht="12.75">
      <c r="A57" s="234" t="s">
        <v>1007</v>
      </c>
      <c r="B57" s="234" t="s">
        <v>539</v>
      </c>
      <c r="C57" s="234" t="s">
        <v>72</v>
      </c>
      <c r="D57" s="235">
        <v>35.34</v>
      </c>
      <c r="E57" s="231">
        <f t="shared" si="9"/>
        <v>17.67</v>
      </c>
      <c r="F57" s="227"/>
      <c r="G57" s="232"/>
    </row>
    <row r="58" spans="1:7" ht="12.75">
      <c r="A58" s="234" t="s">
        <v>1007</v>
      </c>
      <c r="B58" s="234" t="s">
        <v>539</v>
      </c>
      <c r="C58" s="234" t="s">
        <v>71</v>
      </c>
      <c r="D58" s="235">
        <v>95.74</v>
      </c>
      <c r="E58" s="231">
        <f t="shared" si="9"/>
        <v>47.87</v>
      </c>
      <c r="F58" s="227"/>
      <c r="G58" s="232"/>
    </row>
    <row r="59" spans="1:7" ht="12.75">
      <c r="A59" s="234" t="s">
        <v>1007</v>
      </c>
      <c r="B59" s="234" t="s">
        <v>539</v>
      </c>
      <c r="C59" s="234" t="s">
        <v>145</v>
      </c>
      <c r="D59" s="235">
        <v>80.43</v>
      </c>
      <c r="E59" s="231">
        <f t="shared" si="9"/>
        <v>40.215</v>
      </c>
      <c r="F59" s="227"/>
      <c r="G59" s="152"/>
    </row>
    <row r="60" spans="1:7" ht="12.75">
      <c r="A60" s="234" t="s">
        <v>1008</v>
      </c>
      <c r="B60" s="234" t="s">
        <v>165</v>
      </c>
      <c r="C60" s="234" t="s">
        <v>1006</v>
      </c>
      <c r="D60" s="235">
        <v>24.92</v>
      </c>
      <c r="E60" s="231">
        <f t="shared" si="9"/>
        <v>12.46</v>
      </c>
      <c r="F60" s="227"/>
      <c r="G60" s="232"/>
    </row>
    <row r="61" spans="1:7" ht="12.75">
      <c r="A61" s="234" t="s">
        <v>1008</v>
      </c>
      <c r="B61" s="234" t="s">
        <v>165</v>
      </c>
      <c r="C61" s="234" t="s">
        <v>72</v>
      </c>
      <c r="D61" s="235">
        <v>35.34</v>
      </c>
      <c r="E61" s="231">
        <f t="shared" si="9"/>
        <v>17.67</v>
      </c>
      <c r="F61" s="227"/>
      <c r="G61" s="232"/>
    </row>
    <row r="62" spans="1:7" ht="12.75">
      <c r="A62" s="234" t="s">
        <v>1008</v>
      </c>
      <c r="B62" s="234" t="s">
        <v>165</v>
      </c>
      <c r="C62" s="234" t="s">
        <v>71</v>
      </c>
      <c r="D62" s="235">
        <v>95.25</v>
      </c>
      <c r="E62" s="231">
        <f t="shared" si="9"/>
        <v>47.625</v>
      </c>
      <c r="F62" s="227"/>
      <c r="G62" s="232"/>
    </row>
    <row r="63" spans="1:7" ht="12.75">
      <c r="A63" s="234" t="s">
        <v>1008</v>
      </c>
      <c r="B63" s="234" t="s">
        <v>165</v>
      </c>
      <c r="C63" s="234" t="s">
        <v>145</v>
      </c>
      <c r="D63" s="235">
        <v>80.42</v>
      </c>
      <c r="E63" s="231">
        <f t="shared" si="9"/>
        <v>40.21</v>
      </c>
      <c r="F63" s="227"/>
      <c r="G63" s="152"/>
    </row>
    <row r="64" spans="1:7" ht="25.5">
      <c r="A64" s="234" t="s">
        <v>1009</v>
      </c>
      <c r="B64" s="234" t="s">
        <v>112</v>
      </c>
      <c r="C64" s="234" t="s">
        <v>11</v>
      </c>
      <c r="D64" s="235">
        <v>6.55</v>
      </c>
      <c r="E64" s="231">
        <f aca="true" t="shared" si="10" ref="E64:E70">D64*1/30</f>
        <v>0.21833333333333332</v>
      </c>
      <c r="F64" s="227"/>
      <c r="G64" s="232"/>
    </row>
    <row r="65" spans="1:7" ht="25.5">
      <c r="A65" s="234" t="s">
        <v>1009</v>
      </c>
      <c r="B65" s="234" t="s">
        <v>112</v>
      </c>
      <c r="C65" s="234" t="s">
        <v>12</v>
      </c>
      <c r="D65" s="235">
        <v>8</v>
      </c>
      <c r="E65" s="231">
        <f t="shared" si="10"/>
        <v>0.26666666666666666</v>
      </c>
      <c r="F65" s="227"/>
      <c r="G65" s="232"/>
    </row>
    <row r="66" spans="1:7" ht="25.5">
      <c r="A66" s="234" t="s">
        <v>1009</v>
      </c>
      <c r="B66" s="234" t="s">
        <v>112</v>
      </c>
      <c r="C66" s="234" t="s">
        <v>1010</v>
      </c>
      <c r="D66" s="235">
        <v>17.82</v>
      </c>
      <c r="E66" s="231">
        <f t="shared" si="10"/>
        <v>0.594</v>
      </c>
      <c r="F66" s="227"/>
      <c r="G66" s="232"/>
    </row>
    <row r="67" spans="1:7" ht="25.5">
      <c r="A67" s="234" t="s">
        <v>1009</v>
      </c>
      <c r="B67" s="234" t="s">
        <v>112</v>
      </c>
      <c r="C67" s="234" t="s">
        <v>1011</v>
      </c>
      <c r="D67" s="235">
        <v>5.35</v>
      </c>
      <c r="E67" s="231">
        <f t="shared" si="10"/>
        <v>0.17833333333333332</v>
      </c>
      <c r="F67" s="227"/>
      <c r="G67" s="232"/>
    </row>
    <row r="68" spans="1:7" ht="25.5">
      <c r="A68" s="234" t="s">
        <v>1009</v>
      </c>
      <c r="B68" s="234" t="s">
        <v>112</v>
      </c>
      <c r="C68" s="234" t="s">
        <v>1012</v>
      </c>
      <c r="D68" s="230">
        <v>2.58</v>
      </c>
      <c r="E68" s="231">
        <f t="shared" si="10"/>
        <v>0.08600000000000001</v>
      </c>
      <c r="F68" s="227"/>
      <c r="G68" s="232"/>
    </row>
    <row r="69" spans="1:7" ht="25.5">
      <c r="A69" s="234" t="s">
        <v>1009</v>
      </c>
      <c r="B69" s="234" t="s">
        <v>112</v>
      </c>
      <c r="C69" s="234" t="s">
        <v>1013</v>
      </c>
      <c r="D69" s="235">
        <v>56.39</v>
      </c>
      <c r="E69" s="231">
        <f t="shared" si="10"/>
        <v>1.8796666666666666</v>
      </c>
      <c r="F69" s="227"/>
      <c r="G69" s="232"/>
    </row>
    <row r="70" spans="1:7" ht="25.5">
      <c r="A70" s="234" t="s">
        <v>1009</v>
      </c>
      <c r="B70" s="234" t="s">
        <v>112</v>
      </c>
      <c r="C70" s="234" t="s">
        <v>1014</v>
      </c>
      <c r="D70" s="235">
        <v>38.11</v>
      </c>
      <c r="E70" s="231">
        <f t="shared" si="10"/>
        <v>1.2703333333333333</v>
      </c>
      <c r="F70" s="227"/>
      <c r="G70" s="232"/>
    </row>
    <row r="71" spans="1:7" ht="12.75">
      <c r="A71" s="234" t="s">
        <v>1015</v>
      </c>
      <c r="B71" s="234" t="s">
        <v>97</v>
      </c>
      <c r="C71" s="234" t="s">
        <v>11</v>
      </c>
      <c r="D71" s="230">
        <v>7.24</v>
      </c>
      <c r="E71" s="231">
        <f aca="true" t="shared" si="11" ref="E71:E82">D71*1/15</f>
        <v>0.4826666666666667</v>
      </c>
      <c r="F71" s="227"/>
      <c r="G71" s="232"/>
    </row>
    <row r="72" spans="1:7" ht="12.75">
      <c r="A72" s="234" t="s">
        <v>1015</v>
      </c>
      <c r="B72" s="234" t="s">
        <v>97</v>
      </c>
      <c r="C72" s="234" t="s">
        <v>12</v>
      </c>
      <c r="D72" s="230">
        <v>7.24</v>
      </c>
      <c r="E72" s="231">
        <f t="shared" si="11"/>
        <v>0.4826666666666667</v>
      </c>
      <c r="F72" s="227"/>
      <c r="G72" s="232"/>
    </row>
    <row r="73" spans="1:7" ht="12.75">
      <c r="A73" s="234" t="s">
        <v>1015</v>
      </c>
      <c r="B73" s="234" t="s">
        <v>97</v>
      </c>
      <c r="C73" s="234" t="s">
        <v>13</v>
      </c>
      <c r="D73" s="230">
        <v>6.7</v>
      </c>
      <c r="E73" s="231">
        <f t="shared" si="11"/>
        <v>0.44666666666666666</v>
      </c>
      <c r="F73" s="227"/>
      <c r="G73" s="232"/>
    </row>
    <row r="74" spans="1:7" ht="12.75">
      <c r="A74" s="234" t="s">
        <v>1015</v>
      </c>
      <c r="B74" s="234" t="s">
        <v>97</v>
      </c>
      <c r="C74" s="234" t="s">
        <v>14</v>
      </c>
      <c r="D74" s="230">
        <v>6.7</v>
      </c>
      <c r="E74" s="231">
        <f t="shared" si="11"/>
        <v>0.44666666666666666</v>
      </c>
      <c r="F74" s="227"/>
      <c r="G74" s="232"/>
    </row>
    <row r="75" spans="1:7" ht="12.75">
      <c r="A75" s="234" t="s">
        <v>1015</v>
      </c>
      <c r="B75" s="234" t="s">
        <v>97</v>
      </c>
      <c r="C75" s="234" t="s">
        <v>17</v>
      </c>
      <c r="D75" s="230">
        <v>8.55</v>
      </c>
      <c r="E75" s="231">
        <f t="shared" si="11"/>
        <v>0.5700000000000001</v>
      </c>
      <c r="F75" s="227"/>
      <c r="G75" s="232"/>
    </row>
    <row r="76" spans="1:7" ht="12.75">
      <c r="A76" s="234" t="s">
        <v>1015</v>
      </c>
      <c r="B76" s="234" t="s">
        <v>97</v>
      </c>
      <c r="C76" s="234" t="s">
        <v>17</v>
      </c>
      <c r="D76" s="230">
        <v>8.55</v>
      </c>
      <c r="E76" s="231">
        <f t="shared" si="11"/>
        <v>0.5700000000000001</v>
      </c>
      <c r="F76" s="227"/>
      <c r="G76" s="232"/>
    </row>
    <row r="77" spans="1:7" ht="12.75">
      <c r="A77" s="234" t="s">
        <v>1015</v>
      </c>
      <c r="B77" s="234" t="s">
        <v>97</v>
      </c>
      <c r="C77" s="234" t="s">
        <v>17</v>
      </c>
      <c r="D77" s="230">
        <v>8.07</v>
      </c>
      <c r="E77" s="231">
        <f t="shared" si="11"/>
        <v>0.538</v>
      </c>
      <c r="F77" s="227"/>
      <c r="G77" s="232"/>
    </row>
    <row r="78" spans="1:7" ht="12.75">
      <c r="A78" s="234" t="s">
        <v>1015</v>
      </c>
      <c r="B78" s="234" t="s">
        <v>97</v>
      </c>
      <c r="C78" s="234" t="s">
        <v>17</v>
      </c>
      <c r="D78" s="230">
        <v>8.07</v>
      </c>
      <c r="E78" s="231">
        <f t="shared" si="11"/>
        <v>0.538</v>
      </c>
      <c r="F78" s="227"/>
      <c r="G78" s="232"/>
    </row>
    <row r="79" spans="1:7" ht="12.75">
      <c r="A79" s="234" t="s">
        <v>1015</v>
      </c>
      <c r="B79" s="234" t="s">
        <v>97</v>
      </c>
      <c r="C79" s="234" t="s">
        <v>363</v>
      </c>
      <c r="D79" s="235">
        <v>55.16</v>
      </c>
      <c r="E79" s="231">
        <f t="shared" si="11"/>
        <v>3.677333333333333</v>
      </c>
      <c r="F79" s="227"/>
      <c r="G79" s="232"/>
    </row>
    <row r="80" spans="1:7" ht="12.75">
      <c r="A80" s="234" t="s">
        <v>1015</v>
      </c>
      <c r="B80" s="234" t="s">
        <v>97</v>
      </c>
      <c r="C80" s="234" t="s">
        <v>363</v>
      </c>
      <c r="D80" s="235">
        <v>54.24</v>
      </c>
      <c r="E80" s="231">
        <f t="shared" si="11"/>
        <v>3.616</v>
      </c>
      <c r="F80" s="227"/>
      <c r="G80" s="232"/>
    </row>
    <row r="81" spans="1:7" ht="12.75">
      <c r="A81" s="234" t="s">
        <v>1015</v>
      </c>
      <c r="B81" s="234" t="s">
        <v>97</v>
      </c>
      <c r="C81" s="234" t="s">
        <v>363</v>
      </c>
      <c r="D81" s="235">
        <v>52.63</v>
      </c>
      <c r="E81" s="231">
        <f t="shared" si="11"/>
        <v>3.508666666666667</v>
      </c>
      <c r="F81" s="227"/>
      <c r="G81" s="232"/>
    </row>
    <row r="82" spans="1:7" ht="12.75">
      <c r="A82" s="234" t="s">
        <v>1015</v>
      </c>
      <c r="B82" s="234" t="s">
        <v>97</v>
      </c>
      <c r="C82" s="234" t="s">
        <v>363</v>
      </c>
      <c r="D82" s="235">
        <v>55.15</v>
      </c>
      <c r="E82" s="231">
        <f t="shared" si="11"/>
        <v>3.6766666666666667</v>
      </c>
      <c r="F82" s="227"/>
      <c r="G82" s="232"/>
    </row>
    <row r="83" spans="1:7" ht="12.75">
      <c r="A83" s="229" t="s">
        <v>1016</v>
      </c>
      <c r="B83" s="229" t="s">
        <v>57</v>
      </c>
      <c r="C83" s="229" t="s">
        <v>1016</v>
      </c>
      <c r="D83" s="230">
        <v>386.22</v>
      </c>
      <c r="E83" s="231">
        <f>D83*1/30</f>
        <v>12.874</v>
      </c>
      <c r="F83" s="227"/>
      <c r="G83" s="232"/>
    </row>
    <row r="84" spans="1:7" ht="12.75">
      <c r="A84" s="229" t="s">
        <v>1017</v>
      </c>
      <c r="B84" s="229" t="s">
        <v>151</v>
      </c>
      <c r="C84" s="229" t="s">
        <v>1018</v>
      </c>
      <c r="D84" s="230">
        <f>4.9*4.9</f>
        <v>24.010000000000005</v>
      </c>
      <c r="E84" s="231">
        <f>D84*1/2</f>
        <v>12.005000000000003</v>
      </c>
      <c r="F84" s="227"/>
      <c r="G84" s="232"/>
    </row>
    <row r="85" spans="1:7" ht="12.75">
      <c r="A85" s="229" t="s">
        <v>1017</v>
      </c>
      <c r="B85" s="229" t="s">
        <v>151</v>
      </c>
      <c r="C85" s="229" t="s">
        <v>1019</v>
      </c>
      <c r="D85" s="230">
        <f>4.3*3</f>
        <v>12.899999999999999</v>
      </c>
      <c r="E85" s="231">
        <f aca="true" t="shared" si="12" ref="E85:E88">D85*1/30</f>
        <v>0.42999999999999994</v>
      </c>
      <c r="F85" s="227"/>
      <c r="G85" s="232"/>
    </row>
    <row r="86" spans="1:7" ht="12.75">
      <c r="A86" s="229" t="s">
        <v>1017</v>
      </c>
      <c r="B86" s="229" t="s">
        <v>151</v>
      </c>
      <c r="C86" s="229" t="s">
        <v>1020</v>
      </c>
      <c r="D86" s="230">
        <f aca="true" t="shared" si="13" ref="D86:D87">3*3.2</f>
        <v>9.600000000000001</v>
      </c>
      <c r="E86" s="231">
        <f t="shared" si="12"/>
        <v>0.32000000000000006</v>
      </c>
      <c r="F86" s="227"/>
      <c r="G86" s="232"/>
    </row>
    <row r="87" spans="1:7" ht="12.75">
      <c r="A87" s="229" t="s">
        <v>1017</v>
      </c>
      <c r="B87" s="229" t="s">
        <v>151</v>
      </c>
      <c r="C87" s="229" t="s">
        <v>135</v>
      </c>
      <c r="D87" s="230">
        <f t="shared" si="13"/>
        <v>9.600000000000001</v>
      </c>
      <c r="E87" s="231">
        <f t="shared" si="12"/>
        <v>0.32000000000000006</v>
      </c>
      <c r="F87" s="227"/>
      <c r="G87" s="232"/>
    </row>
    <row r="88" spans="1:7" ht="12.75">
      <c r="A88" s="229" t="s">
        <v>1017</v>
      </c>
      <c r="B88" s="229" t="s">
        <v>151</v>
      </c>
      <c r="C88" s="229" t="s">
        <v>1021</v>
      </c>
      <c r="D88" s="230">
        <f>4*3</f>
        <v>12</v>
      </c>
      <c r="E88" s="231">
        <f t="shared" si="12"/>
        <v>0.4</v>
      </c>
      <c r="F88" s="227"/>
      <c r="G88" s="232"/>
    </row>
    <row r="89" spans="1:7" ht="12.75">
      <c r="A89" s="229" t="s">
        <v>1017</v>
      </c>
      <c r="B89" s="229" t="s">
        <v>151</v>
      </c>
      <c r="C89" s="229" t="s">
        <v>67</v>
      </c>
      <c r="D89" s="230">
        <f>(5*2.3)</f>
        <v>11.5</v>
      </c>
      <c r="E89" s="231">
        <f aca="true" t="shared" si="14" ref="E89:E90">D89*1/2</f>
        <v>5.75</v>
      </c>
      <c r="F89" s="227"/>
      <c r="G89" s="232"/>
    </row>
    <row r="90" spans="1:7" ht="12.75">
      <c r="A90" s="229" t="s">
        <v>1017</v>
      </c>
      <c r="B90" s="229" t="s">
        <v>151</v>
      </c>
      <c r="C90" s="229" t="s">
        <v>1022</v>
      </c>
      <c r="D90" s="230">
        <f>3.1*4.1</f>
        <v>12.709999999999999</v>
      </c>
      <c r="E90" s="231">
        <f t="shared" si="14"/>
        <v>6.3549999999999995</v>
      </c>
      <c r="F90" s="227"/>
      <c r="G90" s="232"/>
    </row>
    <row r="91" spans="1:7" ht="12.75">
      <c r="A91" s="229" t="s">
        <v>1017</v>
      </c>
      <c r="B91" s="229" t="s">
        <v>151</v>
      </c>
      <c r="C91" s="229" t="s">
        <v>1023</v>
      </c>
      <c r="D91" s="230">
        <f>3*1.15</f>
        <v>3.4499999999999997</v>
      </c>
      <c r="E91" s="231">
        <f aca="true" t="shared" si="15" ref="E91:E92">D91*1</f>
        <v>3.4499999999999997</v>
      </c>
      <c r="F91" s="227"/>
      <c r="G91" s="232"/>
    </row>
    <row r="92" spans="1:7" ht="12.75">
      <c r="A92" s="229" t="s">
        <v>1017</v>
      </c>
      <c r="B92" s="229" t="s">
        <v>151</v>
      </c>
      <c r="C92" s="229" t="s">
        <v>597</v>
      </c>
      <c r="D92" s="230">
        <f>2*1.5</f>
        <v>3</v>
      </c>
      <c r="E92" s="231">
        <f t="shared" si="15"/>
        <v>3</v>
      </c>
      <c r="F92" s="227"/>
      <c r="G92" s="232"/>
    </row>
    <row r="93" spans="1:7" ht="12.75">
      <c r="A93" s="229" t="s">
        <v>1017</v>
      </c>
      <c r="B93" s="229" t="s">
        <v>151</v>
      </c>
      <c r="C93" s="229" t="s">
        <v>1024</v>
      </c>
      <c r="D93" s="230">
        <f>(4.4*1.9)+(8.5*3)</f>
        <v>33.86</v>
      </c>
      <c r="E93" s="231">
        <f>D93*1/2</f>
        <v>16.93</v>
      </c>
      <c r="F93" s="227"/>
      <c r="G93" s="232"/>
    </row>
    <row r="94" spans="1:7" ht="12.75">
      <c r="A94" s="229" t="s">
        <v>1025</v>
      </c>
      <c r="B94" s="229" t="s">
        <v>131</v>
      </c>
      <c r="C94" s="229" t="s">
        <v>1026</v>
      </c>
      <c r="D94" s="230">
        <v>46.74</v>
      </c>
      <c r="E94" s="231">
        <f>D94/7</f>
        <v>6.677142857142857</v>
      </c>
      <c r="F94" s="227"/>
      <c r="G94" s="232"/>
    </row>
    <row r="95" spans="1:7" ht="12.75">
      <c r="A95" s="229" t="s">
        <v>1027</v>
      </c>
      <c r="B95" s="229" t="s">
        <v>120</v>
      </c>
      <c r="C95" s="229" t="s">
        <v>1027</v>
      </c>
      <c r="D95" s="230">
        <v>1020.8</v>
      </c>
      <c r="E95" s="231">
        <f>D95</f>
        <v>1020.8</v>
      </c>
      <c r="F95" s="227"/>
      <c r="G95" s="232"/>
    </row>
    <row r="96" spans="1:7" ht="38.25">
      <c r="A96" s="236" t="s">
        <v>1028</v>
      </c>
      <c r="B96" s="236" t="s">
        <v>1029</v>
      </c>
      <c r="C96" s="236" t="s">
        <v>394</v>
      </c>
      <c r="D96" s="231">
        <v>11.85</v>
      </c>
      <c r="E96" s="231">
        <f aca="true" t="shared" si="16" ref="E96:E99">D96/2</f>
        <v>5.925</v>
      </c>
      <c r="F96" s="227"/>
      <c r="G96" s="232"/>
    </row>
    <row r="97" spans="1:7" s="237" customFormat="1" ht="38.25">
      <c r="A97" s="236" t="s">
        <v>1028</v>
      </c>
      <c r="B97" s="236" t="s">
        <v>1029</v>
      </c>
      <c r="C97" s="236" t="s">
        <v>665</v>
      </c>
      <c r="D97" s="231">
        <v>110.3</v>
      </c>
      <c r="E97" s="231">
        <f t="shared" si="16"/>
        <v>55.15</v>
      </c>
      <c r="F97" s="227"/>
      <c r="G97" s="232"/>
    </row>
    <row r="98" spans="1:7" s="237" customFormat="1" ht="38.25">
      <c r="A98" s="236" t="s">
        <v>1028</v>
      </c>
      <c r="B98" s="236" t="s">
        <v>1029</v>
      </c>
      <c r="C98" s="236" t="s">
        <v>800</v>
      </c>
      <c r="D98" s="231">
        <v>117.6</v>
      </c>
      <c r="E98" s="231">
        <f t="shared" si="16"/>
        <v>58.8</v>
      </c>
      <c r="F98" s="227"/>
      <c r="G98" s="232"/>
    </row>
    <row r="99" spans="1:7" s="237" customFormat="1" ht="38.25">
      <c r="A99" s="236" t="s">
        <v>1028</v>
      </c>
      <c r="B99" s="236" t="s">
        <v>1029</v>
      </c>
      <c r="C99" s="236" t="s">
        <v>672</v>
      </c>
      <c r="D99" s="231">
        <v>6.7</v>
      </c>
      <c r="E99" s="231">
        <f t="shared" si="16"/>
        <v>3.35</v>
      </c>
      <c r="F99" s="227"/>
      <c r="G99" s="232"/>
    </row>
    <row r="100" spans="1:7" s="237" customFormat="1" ht="38.25">
      <c r="A100" s="236" t="s">
        <v>1028</v>
      </c>
      <c r="B100" s="236" t="s">
        <v>1029</v>
      </c>
      <c r="C100" s="236" t="s">
        <v>801</v>
      </c>
      <c r="D100" s="231">
        <v>17.5</v>
      </c>
      <c r="E100" s="231">
        <v>0</v>
      </c>
      <c r="F100" s="227"/>
      <c r="G100" s="232"/>
    </row>
    <row r="101" spans="1:7" s="237" customFormat="1" ht="38.25">
      <c r="A101" s="236" t="s">
        <v>1028</v>
      </c>
      <c r="B101" s="236" t="s">
        <v>1029</v>
      </c>
      <c r="C101" s="236" t="s">
        <v>668</v>
      </c>
      <c r="D101" s="231">
        <v>18.94</v>
      </c>
      <c r="E101" s="231">
        <f aca="true" t="shared" si="17" ref="E101:E103">D101/2</f>
        <v>9.47</v>
      </c>
      <c r="F101" s="227"/>
      <c r="G101" s="232"/>
    </row>
    <row r="102" spans="1:7" s="237" customFormat="1" ht="38.25">
      <c r="A102" s="236" t="s">
        <v>1028</v>
      </c>
      <c r="B102" s="236" t="s">
        <v>1029</v>
      </c>
      <c r="C102" s="236" t="s">
        <v>1030</v>
      </c>
      <c r="D102" s="231">
        <v>14.5</v>
      </c>
      <c r="E102" s="231">
        <f t="shared" si="17"/>
        <v>7.25</v>
      </c>
      <c r="F102" s="227"/>
      <c r="G102" s="232"/>
    </row>
    <row r="103" spans="1:7" s="237" customFormat="1" ht="38.25">
      <c r="A103" s="236" t="s">
        <v>1028</v>
      </c>
      <c r="B103" s="236" t="s">
        <v>1029</v>
      </c>
      <c r="C103" s="236" t="s">
        <v>669</v>
      </c>
      <c r="D103" s="231">
        <v>21.5</v>
      </c>
      <c r="E103" s="231">
        <f t="shared" si="17"/>
        <v>10.75</v>
      </c>
      <c r="F103" s="227"/>
      <c r="G103" s="232"/>
    </row>
    <row r="104" spans="1:7" s="237" customFormat="1" ht="38.25">
      <c r="A104" s="236" t="s">
        <v>1028</v>
      </c>
      <c r="B104" s="236" t="s">
        <v>1029</v>
      </c>
      <c r="C104" s="236" t="s">
        <v>758</v>
      </c>
      <c r="D104" s="231">
        <v>11.75</v>
      </c>
      <c r="E104" s="231">
        <f aca="true" t="shared" si="18" ref="E104:E107">D104</f>
        <v>11.75</v>
      </c>
      <c r="F104" s="227"/>
      <c r="G104" s="232"/>
    </row>
    <row r="105" spans="1:7" s="237" customFormat="1" ht="38.25">
      <c r="A105" s="236" t="s">
        <v>1028</v>
      </c>
      <c r="B105" s="236" t="s">
        <v>1029</v>
      </c>
      <c r="C105" s="236" t="s">
        <v>758</v>
      </c>
      <c r="D105" s="231">
        <v>11.75</v>
      </c>
      <c r="E105" s="231">
        <f t="shared" si="18"/>
        <v>11.75</v>
      </c>
      <c r="F105" s="227"/>
      <c r="G105" s="232"/>
    </row>
    <row r="106" spans="1:7" s="237" customFormat="1" ht="38.25">
      <c r="A106" s="236" t="s">
        <v>1028</v>
      </c>
      <c r="B106" s="236" t="s">
        <v>1029</v>
      </c>
      <c r="C106" s="236" t="s">
        <v>758</v>
      </c>
      <c r="D106" s="231">
        <v>11.75</v>
      </c>
      <c r="E106" s="231">
        <f t="shared" si="18"/>
        <v>11.75</v>
      </c>
      <c r="F106" s="227"/>
      <c r="G106" s="232"/>
    </row>
    <row r="107" spans="1:7" s="237" customFormat="1" ht="38.25">
      <c r="A107" s="236" t="s">
        <v>1028</v>
      </c>
      <c r="B107" s="236" t="s">
        <v>1029</v>
      </c>
      <c r="C107" s="236" t="s">
        <v>117</v>
      </c>
      <c r="D107" s="231">
        <v>271.45</v>
      </c>
      <c r="E107" s="231">
        <f t="shared" si="18"/>
        <v>271.45</v>
      </c>
      <c r="F107" s="227"/>
      <c r="G107" s="232"/>
    </row>
    <row r="108" spans="1:7" s="237" customFormat="1" ht="38.25">
      <c r="A108" s="236" t="s">
        <v>1028</v>
      </c>
      <c r="B108" s="236" t="s">
        <v>1029</v>
      </c>
      <c r="C108" s="236" t="s">
        <v>115</v>
      </c>
      <c r="D108" s="231">
        <v>31.35</v>
      </c>
      <c r="E108" s="231">
        <f aca="true" t="shared" si="19" ref="E108:E110">D108/2</f>
        <v>15.675</v>
      </c>
      <c r="F108" s="227"/>
      <c r="G108" s="232"/>
    </row>
    <row r="109" spans="1:7" s="237" customFormat="1" ht="38.25">
      <c r="A109" s="236" t="s">
        <v>1028</v>
      </c>
      <c r="B109" s="236" t="s">
        <v>1029</v>
      </c>
      <c r="C109" s="236" t="s">
        <v>667</v>
      </c>
      <c r="D109" s="231">
        <v>16.95</v>
      </c>
      <c r="E109" s="231">
        <f t="shared" si="19"/>
        <v>8.475</v>
      </c>
      <c r="F109" s="227"/>
      <c r="G109" s="232"/>
    </row>
    <row r="110" spans="1:7" s="237" customFormat="1" ht="38.25">
      <c r="A110" s="236" t="s">
        <v>1028</v>
      </c>
      <c r="B110" s="236" t="s">
        <v>1029</v>
      </c>
      <c r="C110" s="236" t="s">
        <v>73</v>
      </c>
      <c r="D110" s="231">
        <v>5.7</v>
      </c>
      <c r="E110" s="231">
        <f t="shared" si="19"/>
        <v>2.85</v>
      </c>
      <c r="F110" s="227"/>
      <c r="G110" s="232"/>
    </row>
    <row r="111" spans="1:7" s="237" customFormat="1" ht="38.25">
      <c r="A111" s="236" t="s">
        <v>1028</v>
      </c>
      <c r="B111" s="236" t="s">
        <v>1029</v>
      </c>
      <c r="C111" s="236" t="s">
        <v>1031</v>
      </c>
      <c r="D111" s="231">
        <v>9.15</v>
      </c>
      <c r="E111" s="231">
        <f aca="true" t="shared" si="20" ref="E111:E113">D111*2</f>
        <v>18.3</v>
      </c>
      <c r="F111" s="227"/>
      <c r="G111" s="232"/>
    </row>
    <row r="112" spans="1:7" s="237" customFormat="1" ht="38.25">
      <c r="A112" s="236" t="s">
        <v>1028</v>
      </c>
      <c r="B112" s="236" t="s">
        <v>1029</v>
      </c>
      <c r="C112" s="236" t="s">
        <v>1032</v>
      </c>
      <c r="D112" s="231">
        <v>9.15</v>
      </c>
      <c r="E112" s="231">
        <f t="shared" si="20"/>
        <v>18.3</v>
      </c>
      <c r="F112" s="227"/>
      <c r="G112" s="232"/>
    </row>
    <row r="113" spans="1:7" s="237" customFormat="1" ht="38.25">
      <c r="A113" s="236" t="s">
        <v>1028</v>
      </c>
      <c r="B113" s="236" t="s">
        <v>1029</v>
      </c>
      <c r="C113" s="236" t="s">
        <v>1033</v>
      </c>
      <c r="D113" s="231">
        <v>3.5</v>
      </c>
      <c r="E113" s="231">
        <f t="shared" si="20"/>
        <v>7</v>
      </c>
      <c r="F113" s="227"/>
      <c r="G113" s="232"/>
    </row>
    <row r="114" spans="1:7" s="237" customFormat="1" ht="38.25">
      <c r="A114" s="236" t="s">
        <v>1028</v>
      </c>
      <c r="B114" s="236" t="s">
        <v>1029</v>
      </c>
      <c r="C114" s="236" t="s">
        <v>751</v>
      </c>
      <c r="D114" s="231">
        <v>3.75</v>
      </c>
      <c r="E114" s="231">
        <f>D114*1</f>
        <v>3.75</v>
      </c>
      <c r="F114" s="227"/>
      <c r="G114" s="232"/>
    </row>
    <row r="115" spans="1:7" s="237" customFormat="1" ht="38.25">
      <c r="A115" s="236" t="s">
        <v>1028</v>
      </c>
      <c r="B115" s="236" t="s">
        <v>1029</v>
      </c>
      <c r="C115" s="236" t="s">
        <v>1034</v>
      </c>
      <c r="D115" s="231">
        <v>9.15</v>
      </c>
      <c r="E115" s="231">
        <f aca="true" t="shared" si="21" ref="E115:E117">D115*2</f>
        <v>18.3</v>
      </c>
      <c r="F115" s="227"/>
      <c r="G115" s="232"/>
    </row>
    <row r="116" spans="1:7" s="237" customFormat="1" ht="38.25">
      <c r="A116" s="236" t="s">
        <v>1028</v>
      </c>
      <c r="B116" s="236" t="s">
        <v>1029</v>
      </c>
      <c r="C116" s="236" t="s">
        <v>1035</v>
      </c>
      <c r="D116" s="231">
        <v>9.15</v>
      </c>
      <c r="E116" s="231">
        <f t="shared" si="21"/>
        <v>18.3</v>
      </c>
      <c r="F116" s="227"/>
      <c r="G116" s="232"/>
    </row>
    <row r="117" spans="1:7" s="237" customFormat="1" ht="38.25">
      <c r="A117" s="236" t="s">
        <v>1028</v>
      </c>
      <c r="B117" s="236" t="s">
        <v>1029</v>
      </c>
      <c r="C117" s="236" t="s">
        <v>1036</v>
      </c>
      <c r="D117" s="231">
        <v>3.5</v>
      </c>
      <c r="E117" s="231">
        <f t="shared" si="21"/>
        <v>7</v>
      </c>
      <c r="F117" s="227"/>
      <c r="G117" s="232"/>
    </row>
    <row r="118" spans="1:7" s="237" customFormat="1" ht="38.25">
      <c r="A118" s="236" t="s">
        <v>1028</v>
      </c>
      <c r="B118" s="236" t="s">
        <v>1037</v>
      </c>
      <c r="C118" s="236" t="s">
        <v>394</v>
      </c>
      <c r="D118" s="231">
        <v>39.24</v>
      </c>
      <c r="E118" s="231">
        <f aca="true" t="shared" si="22" ref="E118:E140">D118*1/2</f>
        <v>19.62</v>
      </c>
      <c r="F118" s="227"/>
      <c r="G118" s="232"/>
    </row>
    <row r="119" spans="1:7" s="237" customFormat="1" ht="38.25">
      <c r="A119" s="236" t="s">
        <v>1028</v>
      </c>
      <c r="B119" s="236" t="s">
        <v>1037</v>
      </c>
      <c r="C119" s="236" t="s">
        <v>67</v>
      </c>
      <c r="D119" s="231">
        <v>26.55</v>
      </c>
      <c r="E119" s="231">
        <f t="shared" si="22"/>
        <v>13.275</v>
      </c>
      <c r="F119" s="227"/>
      <c r="G119" s="232"/>
    </row>
    <row r="120" spans="1:7" s="237" customFormat="1" ht="38.25">
      <c r="A120" s="236" t="s">
        <v>1028</v>
      </c>
      <c r="B120" s="236" t="s">
        <v>1037</v>
      </c>
      <c r="C120" s="236" t="s">
        <v>682</v>
      </c>
      <c r="D120" s="231">
        <v>117.6</v>
      </c>
      <c r="E120" s="231">
        <f t="shared" si="22"/>
        <v>58.8</v>
      </c>
      <c r="F120" s="227"/>
      <c r="G120" s="232"/>
    </row>
    <row r="121" spans="1:7" s="237" customFormat="1" ht="38.25">
      <c r="A121" s="236" t="s">
        <v>1028</v>
      </c>
      <c r="B121" s="236" t="s">
        <v>1037</v>
      </c>
      <c r="C121" s="236" t="s">
        <v>86</v>
      </c>
      <c r="D121" s="231">
        <v>24.42</v>
      </c>
      <c r="E121" s="231">
        <f t="shared" si="22"/>
        <v>12.21</v>
      </c>
      <c r="F121" s="227"/>
      <c r="G121" s="232"/>
    </row>
    <row r="122" spans="1:7" s="237" customFormat="1" ht="38.25">
      <c r="A122" s="236" t="s">
        <v>1028</v>
      </c>
      <c r="B122" s="236" t="s">
        <v>1037</v>
      </c>
      <c r="C122" s="236" t="s">
        <v>661</v>
      </c>
      <c r="D122" s="231">
        <v>37.51</v>
      </c>
      <c r="E122" s="231">
        <f t="shared" si="22"/>
        <v>18.755</v>
      </c>
      <c r="F122" s="227"/>
      <c r="G122" s="232"/>
    </row>
    <row r="123" spans="1:7" s="237" customFormat="1" ht="38.25">
      <c r="A123" s="236" t="s">
        <v>1028</v>
      </c>
      <c r="B123" s="236" t="s">
        <v>1037</v>
      </c>
      <c r="C123" s="236" t="s">
        <v>806</v>
      </c>
      <c r="D123" s="231">
        <v>18.6</v>
      </c>
      <c r="E123" s="231">
        <f t="shared" si="22"/>
        <v>9.3</v>
      </c>
      <c r="F123" s="227"/>
      <c r="G123" s="232"/>
    </row>
    <row r="124" spans="1:7" s="237" customFormat="1" ht="38.25">
      <c r="A124" s="236" t="s">
        <v>1028</v>
      </c>
      <c r="B124" s="236" t="s">
        <v>1037</v>
      </c>
      <c r="C124" s="236" t="s">
        <v>807</v>
      </c>
      <c r="D124" s="231">
        <v>18.6</v>
      </c>
      <c r="E124" s="231">
        <f t="shared" si="22"/>
        <v>9.3</v>
      </c>
      <c r="F124" s="227"/>
      <c r="G124" s="232"/>
    </row>
    <row r="125" spans="1:7" s="237" customFormat="1" ht="38.25">
      <c r="A125" s="236" t="s">
        <v>1028</v>
      </c>
      <c r="B125" s="236" t="s">
        <v>1037</v>
      </c>
      <c r="C125" s="236" t="s">
        <v>808</v>
      </c>
      <c r="D125" s="231">
        <v>18.6</v>
      </c>
      <c r="E125" s="231">
        <f t="shared" si="22"/>
        <v>9.3</v>
      </c>
      <c r="F125" s="227"/>
      <c r="G125" s="232"/>
    </row>
    <row r="126" spans="1:7" s="237" customFormat="1" ht="38.25">
      <c r="A126" s="236" t="s">
        <v>1028</v>
      </c>
      <c r="B126" s="236" t="s">
        <v>1037</v>
      </c>
      <c r="C126" s="236" t="s">
        <v>809</v>
      </c>
      <c r="D126" s="231">
        <v>18.6</v>
      </c>
      <c r="E126" s="231">
        <f t="shared" si="22"/>
        <v>9.3</v>
      </c>
      <c r="F126" s="227"/>
      <c r="G126" s="232"/>
    </row>
    <row r="127" spans="1:7" s="237" customFormat="1" ht="38.25">
      <c r="A127" s="236" t="s">
        <v>1028</v>
      </c>
      <c r="B127" s="236" t="s">
        <v>1037</v>
      </c>
      <c r="C127" s="236" t="s">
        <v>810</v>
      </c>
      <c r="D127" s="231">
        <v>18.6</v>
      </c>
      <c r="E127" s="231">
        <f t="shared" si="22"/>
        <v>9.3</v>
      </c>
      <c r="F127" s="227"/>
      <c r="G127" s="232"/>
    </row>
    <row r="128" spans="1:7" s="237" customFormat="1" ht="38.25">
      <c r="A128" s="236" t="s">
        <v>1028</v>
      </c>
      <c r="B128" s="236" t="s">
        <v>1037</v>
      </c>
      <c r="C128" s="236" t="s">
        <v>811</v>
      </c>
      <c r="D128" s="231">
        <v>18.6</v>
      </c>
      <c r="E128" s="231">
        <f t="shared" si="22"/>
        <v>9.3</v>
      </c>
      <c r="F128" s="227"/>
      <c r="G128" s="232"/>
    </row>
    <row r="129" spans="1:7" s="237" customFormat="1" ht="38.25">
      <c r="A129" s="236" t="s">
        <v>1028</v>
      </c>
      <c r="B129" s="236" t="s">
        <v>1037</v>
      </c>
      <c r="C129" s="236" t="s">
        <v>812</v>
      </c>
      <c r="D129" s="231">
        <v>18.6</v>
      </c>
      <c r="E129" s="231">
        <f t="shared" si="22"/>
        <v>9.3</v>
      </c>
      <c r="F129" s="227"/>
      <c r="G129" s="232"/>
    </row>
    <row r="130" spans="1:7" s="237" customFormat="1" ht="38.25">
      <c r="A130" s="236" t="s">
        <v>1028</v>
      </c>
      <c r="B130" s="236" t="s">
        <v>1037</v>
      </c>
      <c r="C130" s="236" t="s">
        <v>813</v>
      </c>
      <c r="D130" s="231">
        <v>18.6</v>
      </c>
      <c r="E130" s="231">
        <f t="shared" si="22"/>
        <v>9.3</v>
      </c>
      <c r="F130" s="227"/>
      <c r="G130" s="232"/>
    </row>
    <row r="131" spans="1:7" s="237" customFormat="1" ht="38.25">
      <c r="A131" s="236" t="s">
        <v>1028</v>
      </c>
      <c r="B131" s="236" t="s">
        <v>1037</v>
      </c>
      <c r="C131" s="236" t="s">
        <v>814</v>
      </c>
      <c r="D131" s="231">
        <v>18.6</v>
      </c>
      <c r="E131" s="231">
        <f t="shared" si="22"/>
        <v>9.3</v>
      </c>
      <c r="F131" s="227"/>
      <c r="G131" s="232"/>
    </row>
    <row r="132" spans="1:7" s="237" customFormat="1" ht="38.25">
      <c r="A132" s="236" t="s">
        <v>1028</v>
      </c>
      <c r="B132" s="236" t="s">
        <v>1037</v>
      </c>
      <c r="C132" s="236" t="s">
        <v>815</v>
      </c>
      <c r="D132" s="231">
        <v>18.6</v>
      </c>
      <c r="E132" s="231">
        <f t="shared" si="22"/>
        <v>9.3</v>
      </c>
      <c r="F132" s="227"/>
      <c r="G132" s="232"/>
    </row>
    <row r="133" spans="1:7" s="237" customFormat="1" ht="38.25">
      <c r="A133" s="236" t="s">
        <v>1028</v>
      </c>
      <c r="B133" s="236" t="s">
        <v>1037</v>
      </c>
      <c r="C133" s="236" t="s">
        <v>687</v>
      </c>
      <c r="D133" s="231">
        <v>27.2</v>
      </c>
      <c r="E133" s="231">
        <f t="shared" si="22"/>
        <v>13.6</v>
      </c>
      <c r="F133" s="227"/>
      <c r="G133" s="232"/>
    </row>
    <row r="134" spans="1:7" s="237" customFormat="1" ht="38.25">
      <c r="A134" s="236" t="s">
        <v>1028</v>
      </c>
      <c r="B134" s="236" t="s">
        <v>1037</v>
      </c>
      <c r="C134" s="236" t="s">
        <v>684</v>
      </c>
      <c r="D134" s="231">
        <v>37.2</v>
      </c>
      <c r="E134" s="231">
        <f t="shared" si="22"/>
        <v>18.6</v>
      </c>
      <c r="F134" s="227"/>
      <c r="G134" s="232"/>
    </row>
    <row r="135" spans="1:7" s="237" customFormat="1" ht="38.25">
      <c r="A135" s="236" t="s">
        <v>1028</v>
      </c>
      <c r="B135" s="236" t="s">
        <v>1037</v>
      </c>
      <c r="C135" s="236" t="s">
        <v>816</v>
      </c>
      <c r="D135" s="231">
        <v>18.6</v>
      </c>
      <c r="E135" s="231">
        <f t="shared" si="22"/>
        <v>9.3</v>
      </c>
      <c r="F135" s="227"/>
      <c r="G135" s="232"/>
    </row>
    <row r="136" spans="1:7" s="237" customFormat="1" ht="38.25">
      <c r="A136" s="236" t="s">
        <v>1028</v>
      </c>
      <c r="B136" s="236" t="s">
        <v>1037</v>
      </c>
      <c r="C136" s="236" t="s">
        <v>686</v>
      </c>
      <c r="D136" s="231">
        <v>18.6</v>
      </c>
      <c r="E136" s="231">
        <f t="shared" si="22"/>
        <v>9.3</v>
      </c>
      <c r="F136" s="227"/>
      <c r="G136" s="232"/>
    </row>
    <row r="137" spans="1:7" s="237" customFormat="1" ht="38.25">
      <c r="A137" s="236" t="s">
        <v>1028</v>
      </c>
      <c r="B137" s="236" t="s">
        <v>1037</v>
      </c>
      <c r="C137" s="236" t="s">
        <v>817</v>
      </c>
      <c r="D137" s="231">
        <v>37.2</v>
      </c>
      <c r="E137" s="231">
        <f t="shared" si="22"/>
        <v>18.6</v>
      </c>
      <c r="F137" s="227"/>
      <c r="G137" s="232"/>
    </row>
    <row r="138" spans="1:7" s="237" customFormat="1" ht="38.25">
      <c r="A138" s="236" t="s">
        <v>1028</v>
      </c>
      <c r="B138" s="236" t="s">
        <v>1037</v>
      </c>
      <c r="C138" s="236" t="s">
        <v>17</v>
      </c>
      <c r="D138" s="231">
        <v>71.45</v>
      </c>
      <c r="E138" s="231">
        <f t="shared" si="22"/>
        <v>35.725</v>
      </c>
      <c r="F138" s="227"/>
      <c r="G138" s="232"/>
    </row>
    <row r="139" spans="1:7" s="237" customFormat="1" ht="38.25">
      <c r="A139" s="236" t="s">
        <v>1028</v>
      </c>
      <c r="B139" s="236" t="s">
        <v>1037</v>
      </c>
      <c r="C139" s="236" t="s">
        <v>43</v>
      </c>
      <c r="D139" s="231">
        <v>103.32</v>
      </c>
      <c r="E139" s="231">
        <f t="shared" si="22"/>
        <v>51.66</v>
      </c>
      <c r="F139" s="227"/>
      <c r="G139" s="232"/>
    </row>
    <row r="140" spans="1:7" s="237" customFormat="1" ht="38.25">
      <c r="A140" s="236" t="s">
        <v>1028</v>
      </c>
      <c r="B140" s="236" t="s">
        <v>1037</v>
      </c>
      <c r="C140" s="236" t="s">
        <v>73</v>
      </c>
      <c r="D140" s="231">
        <v>22.26</v>
      </c>
      <c r="E140" s="231">
        <f t="shared" si="22"/>
        <v>11.13</v>
      </c>
      <c r="F140" s="227"/>
      <c r="G140" s="232"/>
    </row>
    <row r="141" spans="1:7" s="237" customFormat="1" ht="38.25">
      <c r="A141" s="236" t="s">
        <v>1028</v>
      </c>
      <c r="B141" s="236" t="s">
        <v>1037</v>
      </c>
      <c r="C141" s="236" t="s">
        <v>791</v>
      </c>
      <c r="D141" s="231">
        <v>21.94</v>
      </c>
      <c r="E141" s="231">
        <f aca="true" t="shared" si="23" ref="E141:E142">D141</f>
        <v>21.94</v>
      </c>
      <c r="F141" s="227"/>
      <c r="G141" s="232"/>
    </row>
    <row r="142" spans="1:7" ht="38.25">
      <c r="A142" s="236" t="s">
        <v>1028</v>
      </c>
      <c r="B142" s="236" t="s">
        <v>1037</v>
      </c>
      <c r="C142" s="236" t="s">
        <v>792</v>
      </c>
      <c r="D142" s="231">
        <v>21.94</v>
      </c>
      <c r="E142" s="231">
        <f t="shared" si="23"/>
        <v>21.94</v>
      </c>
      <c r="F142" s="227"/>
      <c r="G142" s="232"/>
    </row>
    <row r="143" spans="1:7" ht="12.75">
      <c r="A143" s="29" t="s">
        <v>1038</v>
      </c>
      <c r="B143" s="29" t="s">
        <v>75</v>
      </c>
      <c r="C143" s="238" t="s">
        <v>511</v>
      </c>
      <c r="D143" s="50">
        <v>25.92</v>
      </c>
      <c r="E143" s="50">
        <f aca="true" t="shared" si="24" ref="E143:E144">D143*1</f>
        <v>25.92</v>
      </c>
      <c r="F143" s="227"/>
      <c r="G143" s="74"/>
    </row>
    <row r="144" spans="1:7" ht="12.75">
      <c r="A144" s="29" t="s">
        <v>1038</v>
      </c>
      <c r="B144" s="29" t="s">
        <v>75</v>
      </c>
      <c r="C144" s="238" t="s">
        <v>512</v>
      </c>
      <c r="D144" s="50">
        <v>25.65</v>
      </c>
      <c r="E144" s="50">
        <f t="shared" si="24"/>
        <v>25.65</v>
      </c>
      <c r="F144" s="227"/>
      <c r="G144" s="74"/>
    </row>
    <row r="145" spans="1:7" ht="12.75">
      <c r="A145" s="29" t="s">
        <v>1038</v>
      </c>
      <c r="B145" s="29" t="s">
        <v>75</v>
      </c>
      <c r="C145" s="238" t="s">
        <v>137</v>
      </c>
      <c r="D145" s="50">
        <v>52.83</v>
      </c>
      <c r="E145" s="50">
        <f aca="true" t="shared" si="25" ref="E145:E151">D145*1/2</f>
        <v>26.415</v>
      </c>
      <c r="F145" s="227"/>
      <c r="G145" s="74"/>
    </row>
    <row r="146" spans="1:7" ht="12.75">
      <c r="A146" s="29" t="s">
        <v>1038</v>
      </c>
      <c r="B146" s="29" t="s">
        <v>75</v>
      </c>
      <c r="C146" s="238" t="s">
        <v>138</v>
      </c>
      <c r="D146" s="50">
        <v>53.28</v>
      </c>
      <c r="E146" s="50">
        <f t="shared" si="25"/>
        <v>26.64</v>
      </c>
      <c r="F146" s="227"/>
      <c r="G146" s="74"/>
    </row>
    <row r="147" spans="1:7" ht="12.75">
      <c r="A147" s="29" t="s">
        <v>1038</v>
      </c>
      <c r="B147" s="29" t="s">
        <v>75</v>
      </c>
      <c r="C147" s="238" t="s">
        <v>440</v>
      </c>
      <c r="D147" s="50">
        <v>81</v>
      </c>
      <c r="E147" s="50">
        <f t="shared" si="25"/>
        <v>40.5</v>
      </c>
      <c r="F147" s="227"/>
      <c r="G147" s="74"/>
    </row>
    <row r="148" spans="1:7" ht="12.75">
      <c r="A148" s="29" t="s">
        <v>1038</v>
      </c>
      <c r="B148" s="29" t="s">
        <v>75</v>
      </c>
      <c r="C148" s="238" t="s">
        <v>441</v>
      </c>
      <c r="D148" s="50">
        <v>78.3</v>
      </c>
      <c r="E148" s="50">
        <f t="shared" si="25"/>
        <v>39.15</v>
      </c>
      <c r="F148" s="227"/>
      <c r="G148" s="74"/>
    </row>
    <row r="149" spans="1:7" ht="12.75">
      <c r="A149" s="29" t="s">
        <v>1038</v>
      </c>
      <c r="B149" s="29" t="s">
        <v>75</v>
      </c>
      <c r="C149" s="238" t="s">
        <v>1039</v>
      </c>
      <c r="D149" s="50">
        <v>81</v>
      </c>
      <c r="E149" s="50">
        <f t="shared" si="25"/>
        <v>40.5</v>
      </c>
      <c r="F149" s="227"/>
      <c r="G149" s="74"/>
    </row>
    <row r="150" spans="1:7" ht="12.75">
      <c r="A150" s="29" t="s">
        <v>1038</v>
      </c>
      <c r="B150" s="29" t="s">
        <v>75</v>
      </c>
      <c r="C150" s="238" t="s">
        <v>202</v>
      </c>
      <c r="D150" s="50">
        <v>130.46</v>
      </c>
      <c r="E150" s="50">
        <f t="shared" si="25"/>
        <v>65.23</v>
      </c>
      <c r="F150" s="227"/>
      <c r="G150" s="74"/>
    </row>
    <row r="151" spans="1:7" ht="12.75">
      <c r="A151" s="29" t="s">
        <v>1038</v>
      </c>
      <c r="B151" s="29" t="s">
        <v>75</v>
      </c>
      <c r="C151" s="238" t="s">
        <v>1040</v>
      </c>
      <c r="D151" s="50">
        <v>150.03</v>
      </c>
      <c r="E151" s="50">
        <f t="shared" si="25"/>
        <v>75.015</v>
      </c>
      <c r="F151" s="227"/>
      <c r="G151" s="74"/>
    </row>
    <row r="152" spans="1:7" ht="12.75">
      <c r="A152" s="239"/>
      <c r="B152" s="240"/>
      <c r="C152" s="241"/>
      <c r="D152" s="242"/>
      <c r="E152" s="242"/>
      <c r="F152" s="242"/>
      <c r="G152" s="240"/>
    </row>
    <row r="153" spans="1:7" ht="12.75">
      <c r="A153" s="239"/>
      <c r="B153" s="240"/>
      <c r="C153" s="241"/>
      <c r="D153" s="242"/>
      <c r="E153" s="242"/>
      <c r="F153" s="242"/>
      <c r="G153" s="240"/>
    </row>
    <row r="154" spans="1:7" ht="12.75">
      <c r="A154" s="239"/>
      <c r="B154" s="240"/>
      <c r="C154" s="241"/>
      <c r="D154" s="242"/>
      <c r="E154" s="242"/>
      <c r="F154" s="242"/>
      <c r="G154" s="240"/>
    </row>
    <row r="155" spans="1:7" ht="12.75">
      <c r="A155" s="69"/>
      <c r="B155" s="69"/>
      <c r="C155" s="69"/>
      <c r="D155" s="69"/>
      <c r="E155" s="69"/>
      <c r="F155" s="69"/>
      <c r="G155" s="69"/>
    </row>
    <row r="156" spans="1:10" ht="14.25">
      <c r="A156" s="243"/>
      <c r="B156" s="243"/>
      <c r="C156" s="170"/>
      <c r="D156" s="244"/>
      <c r="E156" s="155"/>
      <c r="F156" s="155"/>
      <c r="G156" s="245"/>
      <c r="J156" s="246"/>
    </row>
    <row r="157" spans="1:10" s="66" customFormat="1" ht="12.75">
      <c r="A157" s="113"/>
      <c r="B157" s="113"/>
      <c r="C157" s="247"/>
      <c r="D157" s="247"/>
      <c r="J157" s="248"/>
    </row>
    <row r="158" spans="1:10" s="66" customFormat="1" ht="12.75">
      <c r="A158" s="113"/>
      <c r="B158" s="113"/>
      <c r="C158" s="247"/>
      <c r="D158" s="247"/>
      <c r="J158" s="249"/>
    </row>
    <row r="159" spans="1:10" s="66" customFormat="1" ht="12.75">
      <c r="A159" s="113"/>
      <c r="B159" s="113"/>
      <c r="C159" s="247"/>
      <c r="D159" s="247"/>
      <c r="E159" s="250"/>
      <c r="F159" s="250"/>
      <c r="J159" s="249"/>
    </row>
    <row r="160" spans="1:10" s="66" customFormat="1" ht="12.75">
      <c r="A160" s="113"/>
      <c r="B160" s="113"/>
      <c r="C160" s="247"/>
      <c r="D160" s="247"/>
      <c r="E160" s="250"/>
      <c r="F160" s="250"/>
      <c r="J160" s="249"/>
    </row>
    <row r="161" spans="1:4" ht="12.75">
      <c r="A161" s="113"/>
      <c r="B161" s="113"/>
      <c r="C161" s="251"/>
      <c r="D161" s="247"/>
    </row>
  </sheetData>
  <sheetProtection selectLockedCells="1" selectUnlockedCells="1"/>
  <mergeCells count="2">
    <mergeCell ref="I4:J4"/>
    <mergeCell ref="A157:A160"/>
  </mergeCells>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Cedaro Live</cp:lastModifiedBy>
  <dcterms:modified xsi:type="dcterms:W3CDTF">2021-09-21T14:39:14Z</dcterms:modified>
  <cp:category/>
  <cp:version/>
  <cp:contentType/>
  <cp:contentStatus/>
</cp:coreProperties>
</file>